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8" windowWidth="14808" windowHeight="7776"/>
  </bookViews>
  <sheets>
    <sheet name="PRO_WEST+EAST" sheetId="8" r:id="rId1"/>
    <sheet name="WEST" sheetId="4" r:id="rId2"/>
    <sheet name="EAST" sheetId="5" r:id="rId3"/>
    <sheet name="-" sheetId="6" state="hidden" r:id="rId4"/>
  </sheets>
  <definedNames>
    <definedName name="Print_Area" localSheetId="2">EAST!$A$1:$I$19</definedName>
    <definedName name="Print_Area" localSheetId="1">WEST!$A$1:$I$19</definedName>
    <definedName name="_xlnm.Print_Area" localSheetId="2">EAST!$A$1:$K$17</definedName>
    <definedName name="_xlnm.Print_Area" localSheetId="1">WEST!$A$1:$K$17</definedName>
  </definedNames>
  <calcPr calcId="145621" calcOnSave="0"/>
</workbook>
</file>

<file path=xl/calcChain.xml><?xml version="1.0" encoding="utf-8"?>
<calcChain xmlns="http://schemas.openxmlformats.org/spreadsheetml/2006/main">
  <c r="J18" i="8" l="1"/>
  <c r="J19" i="8"/>
  <c r="J17" i="8"/>
  <c r="H31" i="6" l="1"/>
  <c r="G26" i="6" l="1"/>
  <c r="H26" i="6" s="1"/>
  <c r="H27" i="6"/>
  <c r="H39" i="6"/>
  <c r="H43" i="6"/>
  <c r="G27" i="6"/>
  <c r="G28" i="6"/>
  <c r="H28" i="6" s="1"/>
  <c r="G29" i="6"/>
  <c r="H29" i="6" s="1"/>
  <c r="G30" i="6"/>
  <c r="H30" i="6" s="1"/>
  <c r="G31" i="6"/>
  <c r="G32" i="6"/>
  <c r="H32" i="6" s="1"/>
  <c r="G33" i="6"/>
  <c r="H33" i="6" s="1"/>
  <c r="G34" i="6"/>
  <c r="H34" i="6" s="1"/>
  <c r="G35" i="6"/>
  <c r="H35" i="6" s="1"/>
  <c r="G36" i="6"/>
  <c r="H36" i="6" s="1"/>
  <c r="G37" i="6"/>
  <c r="H37" i="6" s="1"/>
  <c r="G38" i="6"/>
  <c r="H38" i="6" s="1"/>
  <c r="G39" i="6"/>
  <c r="G40" i="6"/>
  <c r="H40" i="6" s="1"/>
  <c r="G41" i="6"/>
  <c r="H41" i="6" s="1"/>
  <c r="G42" i="6"/>
  <c r="H42" i="6" s="1"/>
  <c r="G43" i="6"/>
  <c r="G44" i="6"/>
  <c r="H44" i="6" s="1"/>
  <c r="G45" i="6"/>
  <c r="H45" i="6" s="1"/>
  <c r="G46" i="6"/>
  <c r="H46" i="6" s="1"/>
  <c r="G15" i="6" l="1"/>
  <c r="G16" i="6" s="1"/>
  <c r="F18" i="6" s="1"/>
  <c r="F15" i="6"/>
  <c r="F13" i="6" s="1"/>
  <c r="G18" i="6" l="1"/>
  <c r="H15" i="6"/>
  <c r="F17" i="6"/>
  <c r="G13" i="6"/>
  <c r="H16" i="6" l="1"/>
  <c r="H18" i="6" l="1"/>
  <c r="I15" i="6"/>
  <c r="G17" i="6"/>
  <c r="H13" i="6"/>
  <c r="J12" i="8"/>
  <c r="I16" i="6" l="1"/>
  <c r="H17" i="6" l="1"/>
  <c r="I18" i="6"/>
  <c r="J15" i="6"/>
  <c r="J16" i="6" s="1"/>
  <c r="I13" i="6"/>
  <c r="I17" i="6" l="1"/>
  <c r="J18" i="6"/>
</calcChain>
</file>

<file path=xl/sharedStrings.xml><?xml version="1.0" encoding="utf-8"?>
<sst xmlns="http://schemas.openxmlformats.org/spreadsheetml/2006/main" count="150" uniqueCount="100">
  <si>
    <t xml:space="preserve">  ВОДОНАГРЕВАТЕЛИ REGENT: </t>
  </si>
  <si>
    <t>Прайс-лист «ВОДОНАГРЕВАТЕЛИ»</t>
  </si>
  <si>
    <t xml:space="preserve">  электрические накопительные</t>
  </si>
  <si>
    <t>Западная Россия</t>
  </si>
  <si>
    <t>Код</t>
  </si>
  <si>
    <t>Модель</t>
  </si>
  <si>
    <t>Объем (л)</t>
  </si>
  <si>
    <t>Мощ-ность
(кВт)</t>
  </si>
  <si>
    <t>Время нагрева ΔT=45°C 
(ч/мин)</t>
  </si>
  <si>
    <t>Размеры 
ВхШхГ
(мм)</t>
  </si>
  <si>
    <t>3704040</t>
  </si>
  <si>
    <t xml:space="preserve">NTS 30V 1,5K (RE) SLIM </t>
  </si>
  <si>
    <t>3700359</t>
  </si>
  <si>
    <t xml:space="preserve">NTS 50V 1,5K (RE)  </t>
  </si>
  <si>
    <t>3700360</t>
  </si>
  <si>
    <t xml:space="preserve">NTS 80V 1,5K (RE)  </t>
  </si>
  <si>
    <t>3700361</t>
  </si>
  <si>
    <t xml:space="preserve">NTS 100V 1,5K (RE)  </t>
  </si>
  <si>
    <t>Восточная Россия</t>
  </si>
  <si>
    <t>RRP</t>
  </si>
  <si>
    <t>Code</t>
  </si>
  <si>
    <t>&lt;</t>
  </si>
  <si>
    <t>&gt;</t>
  </si>
  <si>
    <t>AS IS</t>
  </si>
  <si>
    <t>Цена закупки</t>
  </si>
  <si>
    <t>РРЦ</t>
  </si>
  <si>
    <t>без НДС</t>
  </si>
  <si>
    <t>с НДС</t>
  </si>
  <si>
    <t>Дата</t>
  </si>
  <si>
    <t>Канал</t>
  </si>
  <si>
    <t>Регион</t>
  </si>
  <si>
    <t>Скидка</t>
  </si>
  <si>
    <t>НДС</t>
  </si>
  <si>
    <t>← выбрать</t>
  </si>
  <si>
    <t>← указать</t>
  </si>
  <si>
    <t>Таблицы служебные с базовыми коэффициентами</t>
  </si>
  <si>
    <t>Таблица служебная с базовой РРЦ</t>
  </si>
  <si>
    <t>Гарантия 1 год</t>
  </si>
  <si>
    <t>3700470</t>
  </si>
  <si>
    <t>3700471</t>
  </si>
  <si>
    <t>3700472</t>
  </si>
  <si>
    <t>3700473</t>
  </si>
  <si>
    <t>3700469</t>
  </si>
  <si>
    <t>3700466</t>
  </si>
  <si>
    <t>3700467</t>
  </si>
  <si>
    <t>3700468</t>
  </si>
  <si>
    <t>EAN код</t>
  </si>
  <si>
    <t>Вес нетто (кг)</t>
  </si>
  <si>
    <t>&gt; 79,01</t>
  </si>
  <si>
    <t>SUPERLUX FLAT PW 30 V</t>
  </si>
  <si>
    <t>SUPERLUX FLAT PW 50 V</t>
  </si>
  <si>
    <t>SUPERLUX FLAT PW 80 V</t>
  </si>
  <si>
    <t>SUPERLUX FLAT PW 100 V</t>
  </si>
  <si>
    <t>3704042</t>
  </si>
  <si>
    <t>NTS 30V 1,5K (SU) SLIM</t>
  </si>
  <si>
    <t>3700365</t>
  </si>
  <si>
    <t>NTS 50V 1,5K (SU)</t>
  </si>
  <si>
    <t>3700366</t>
  </si>
  <si>
    <t>NTS 80V 1,5K (SU)</t>
  </si>
  <si>
    <t>3700367</t>
  </si>
  <si>
    <t>NTS 100V 1,5K (SU)</t>
  </si>
  <si>
    <t>3100595</t>
  </si>
  <si>
    <t>SUPERLUX 10 PL</t>
  </si>
  <si>
    <t>3100596</t>
  </si>
  <si>
    <t>SUPERLUX 10U PL</t>
  </si>
  <si>
    <t>3100597</t>
  </si>
  <si>
    <t>SUPERLUX 15 PL</t>
  </si>
  <si>
    <t>3100598</t>
  </si>
  <si>
    <t>SUPERLUX 15U PL</t>
  </si>
  <si>
    <t>3100599</t>
  </si>
  <si>
    <t>SUPERLUX 30 PL</t>
  </si>
  <si>
    <t>old 68-71</t>
  </si>
  <si>
    <t>new 68-73</t>
  </si>
  <si>
    <t>REG FLAT PW 30 V</t>
  </si>
  <si>
    <t>REG FLAT PW 50 V</t>
  </si>
  <si>
    <t>REG FLAT PW 80 V</t>
  </si>
  <si>
    <t>REG FLAT PW 100 V</t>
  </si>
  <si>
    <t>RRP 18%</t>
  </si>
  <si>
    <t>чистое тело</t>
  </si>
  <si>
    <t>RRP 20%</t>
  </si>
  <si>
    <t>Цена с НДС, 
руб</t>
  </si>
  <si>
    <t>Гарантия 5 лет</t>
  </si>
  <si>
    <t>Плоские водонагреватели с баком из нержавеющей стали. Электронное управление. Мощность 2кВт.</t>
  </si>
  <si>
    <t>873х433х230</t>
  </si>
  <si>
    <t>982х439х263</t>
  </si>
  <si>
    <t>1202х439х263</t>
  </si>
  <si>
    <t>Плоские водонагреватели с баком из нержавеющей стали. Электронное управление. Мощность 2кВт. Шнур с ABS.</t>
  </si>
  <si>
    <t>61 мин</t>
  </si>
  <si>
    <t>81 мин</t>
  </si>
  <si>
    <t>109 мин</t>
  </si>
  <si>
    <t>3626309</t>
  </si>
  <si>
    <t>LEXIS 50</t>
  </si>
  <si>
    <t>3626310</t>
  </si>
  <si>
    <t>LEXIS 80</t>
  </si>
  <si>
    <t>3626311</t>
  </si>
  <si>
    <t>LEXIS 100</t>
  </si>
  <si>
    <t>PRO</t>
  </si>
  <si>
    <t>5414849928374</t>
  </si>
  <si>
    <t>5414849928381</t>
  </si>
  <si>
    <t>5414849928398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</si>
</sst>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&quot;р.&quot;_-;\-* #,##0&quot;р.&quot;_-;_-* &quot;-&quot;??&quot;р.&quot;_-;_-@_-"/>
    <numFmt numFmtId="167" formatCode="&quot;&gt; &quot;0.00"/>
    <numFmt numFmtId="168" formatCode="&quot;&lt; &quot;0.00"/>
    <numFmt numFmtId="169" formatCode="_-* #,##0_р_._-;\-* #,##0_р_._-;_-* &quot;-&quot;??_р_._-;_-@_-"/>
    <numFmt numFmtId="170" formatCode="_-* #,##0[$р.-419]_-;\-* #,##0[$р.-419]_-;_-* &quot;-&quot;[$р.-419]_-;_-@_-"/>
    <numFmt numFmtId="171" formatCode="0.0%"/>
    <numFmt numFmtId="172" formatCode="0.0000%"/>
    <numFmt numFmtId="173" formatCode="_-* #,##0.00\ [$₽-419]_-;\-* #,##0.00\ [$₽-419]_-;_-* &quot;-&quot;??\ [$₽-419]_-;_-@_-"/>
  </numFmts>
  <fonts count="3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color indexed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22"/>
      <color theme="1" tint="0.14999847407452621"/>
      <name val="Arial"/>
      <family val="2"/>
      <charset val="204"/>
    </font>
    <font>
      <sz val="18"/>
      <color indexed="10"/>
      <name val="Arial Cyr"/>
      <charset val="204"/>
    </font>
    <font>
      <b/>
      <sz val="18"/>
      <color indexed="16"/>
      <name val="Arial Unicode MS"/>
      <family val="2"/>
      <charset val="204"/>
    </font>
    <font>
      <b/>
      <sz val="16"/>
      <color theme="1" tint="0.1499984740745262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0"/>
      <name val="Arial Cyr"/>
      <charset val="204"/>
    </font>
    <font>
      <b/>
      <sz val="11"/>
      <color theme="1" tint="0.14999847407452621"/>
      <name val="Arial"/>
      <family val="2"/>
      <charset val="204"/>
    </font>
    <font>
      <sz val="12"/>
      <color theme="1" tint="0.14999847407452621"/>
      <name val="Arial"/>
      <family val="2"/>
      <charset val="204"/>
    </font>
    <font>
      <sz val="11"/>
      <color theme="1" tint="0.14999847407452621"/>
      <name val="Arial"/>
      <family val="2"/>
      <charset val="204"/>
    </font>
    <font>
      <b/>
      <sz val="12"/>
      <color theme="1" tint="0.14999847407452621"/>
      <name val="Arial"/>
      <family val="2"/>
      <charset val="204"/>
    </font>
    <font>
      <b/>
      <sz val="10"/>
      <name val="Arial Cyr"/>
      <charset val="204"/>
    </font>
    <font>
      <b/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5"/>
      <color theme="0"/>
      <name val="Arial"/>
      <family val="2"/>
      <charset val="204"/>
    </font>
    <font>
      <sz val="14"/>
      <color theme="1" tint="0.14999847407452621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theme="0" tint="-0.499984740745262"/>
      <name val="Calibri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 tint="0.14999847407452621"/>
      <name val="Arial"/>
      <family val="2"/>
      <charset val="204"/>
    </font>
    <font>
      <sz val="14"/>
      <color indexed="10"/>
      <name val="Arial Cyr"/>
      <charset val="204"/>
    </font>
    <font>
      <b/>
      <sz val="14"/>
      <color indexed="16"/>
      <name val="Arial Unicode MS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theme="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/>
      </top>
      <bottom/>
      <diagonal/>
    </border>
  </borders>
  <cellStyleXfs count="1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9" fontId="13" fillId="2" borderId="0">
      <alignment horizontal="center" vertical="center" wrapText="1"/>
      <protection locked="0"/>
    </xf>
    <xf numFmtId="49" fontId="18" fillId="0" borderId="2">
      <alignment horizontal="left" vertical="center" wrapText="1"/>
      <protection locked="0"/>
    </xf>
    <xf numFmtId="0" fontId="20" fillId="0" borderId="2">
      <alignment horizontal="left" vertical="center" wrapText="1"/>
      <protection locked="0"/>
    </xf>
    <xf numFmtId="0" fontId="20" fillId="0" borderId="2">
      <alignment horizontal="center" vertical="center" wrapText="1"/>
      <protection locked="0"/>
    </xf>
    <xf numFmtId="0" fontId="18" fillId="0" borderId="2">
      <alignment horizontal="center" vertical="center" wrapText="1"/>
      <protection locked="0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70" fontId="2" fillId="0" borderId="0"/>
    <xf numFmtId="9" fontId="1" fillId="0" borderId="0" applyFont="0" applyFill="0" applyBorder="0" applyAlignment="0" applyProtection="0"/>
    <xf numFmtId="0" fontId="10" fillId="0" borderId="0">
      <alignment horizontal="left"/>
    </xf>
    <xf numFmtId="0" fontId="7" fillId="0" borderId="0">
      <alignment horizontal="left"/>
    </xf>
    <xf numFmtId="49" fontId="25" fillId="2" borderId="0">
      <alignment horizontal="left" vertical="center"/>
    </xf>
    <xf numFmtId="49" fontId="26" fillId="0" borderId="0">
      <alignment horizontal="left" vertical="center"/>
    </xf>
    <xf numFmtId="9" fontId="32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2" fillId="3" borderId="4" xfId="11" applyNumberFormat="1" applyFont="1" applyFill="1" applyBorder="1" applyAlignment="1">
      <alignment horizontal="center" vertical="center" wrapText="1"/>
    </xf>
    <xf numFmtId="9" fontId="2" fillId="0" borderId="0" xfId="12" applyFont="1" applyAlignment="1">
      <alignment horizontal="center"/>
    </xf>
    <xf numFmtId="9" fontId="2" fillId="0" borderId="3" xfId="12" applyFont="1" applyBorder="1" applyAlignment="1">
      <alignment horizontal="center"/>
    </xf>
    <xf numFmtId="0" fontId="22" fillId="4" borderId="3" xfId="1" applyFont="1" applyFill="1" applyBorder="1" applyAlignment="1">
      <alignment horizontal="center"/>
    </xf>
    <xf numFmtId="0" fontId="24" fillId="0" borderId="0" xfId="1" applyFont="1" applyAlignment="1">
      <alignment horizontal="left"/>
    </xf>
    <xf numFmtId="0" fontId="23" fillId="0" borderId="0" xfId="1" applyFont="1"/>
    <xf numFmtId="171" fontId="23" fillId="0" borderId="3" xfId="12" applyNumberFormat="1" applyFont="1" applyBorder="1" applyAlignment="1">
      <alignment horizontal="center"/>
    </xf>
    <xf numFmtId="172" fontId="23" fillId="0" borderId="3" xfId="12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72" fontId="2" fillId="0" borderId="0" xfId="12" applyNumberFormat="1" applyFont="1"/>
    <xf numFmtId="0" fontId="22" fillId="4" borderId="3" xfId="0" applyFont="1" applyFill="1" applyBorder="1" applyAlignment="1">
      <alignment horizontal="center"/>
    </xf>
    <xf numFmtId="173" fontId="29" fillId="5" borderId="0" xfId="0" applyNumberFormat="1" applyFont="1" applyFill="1" applyAlignment="1">
      <alignment horizontal="center"/>
    </xf>
    <xf numFmtId="167" fontId="30" fillId="0" borderId="3" xfId="0" applyNumberFormat="1" applyFont="1" applyBorder="1" applyAlignment="1">
      <alignment horizontal="center" vertical="center"/>
    </xf>
    <xf numFmtId="167" fontId="30" fillId="6" borderId="3" xfId="0" applyNumberFormat="1" applyFont="1" applyFill="1" applyBorder="1" applyAlignment="1">
      <alignment horizontal="center" vertical="center"/>
    </xf>
    <xf numFmtId="168" fontId="30" fillId="0" borderId="3" xfId="0" applyNumberFormat="1" applyFont="1" applyBorder="1" applyAlignment="1">
      <alignment horizontal="center" vertical="center"/>
    </xf>
    <xf numFmtId="168" fontId="30" fillId="6" borderId="3" xfId="0" applyNumberFormat="1" applyFont="1" applyFill="1" applyBorder="1" applyAlignment="1">
      <alignment horizontal="center" vertical="center"/>
    </xf>
    <xf numFmtId="167" fontId="12" fillId="0" borderId="0" xfId="0" applyNumberFormat="1" applyFont="1" applyProtection="1">
      <protection hidden="1"/>
    </xf>
    <xf numFmtId="0" fontId="0" fillId="0" borderId="0" xfId="0" applyProtection="1"/>
    <xf numFmtId="0" fontId="27" fillId="0" borderId="0" xfId="13" applyFont="1" applyBorder="1" applyAlignment="1" applyProtection="1">
      <alignment horizontal="center"/>
    </xf>
    <xf numFmtId="0" fontId="2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17" fillId="0" borderId="2" xfId="5" applyFont="1" applyProtection="1">
      <alignment horizontal="left" vertical="center" wrapText="1"/>
    </xf>
    <xf numFmtId="0" fontId="17" fillId="0" borderId="2" xfId="6" applyFont="1" applyProtection="1">
      <alignment horizontal="center" vertical="center" wrapText="1"/>
    </xf>
    <xf numFmtId="0" fontId="19" fillId="0" borderId="2" xfId="7" applyFont="1" applyProtection="1">
      <alignment horizontal="center" vertical="center" wrapText="1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14" fontId="27" fillId="0" borderId="0" xfId="0" applyNumberFormat="1" applyFont="1" applyBorder="1" applyAlignment="1" applyProtection="1">
      <alignment horizontal="center"/>
      <protection locked="0" hidden="1"/>
    </xf>
    <xf numFmtId="0" fontId="2" fillId="0" borderId="0" xfId="1" applyFont="1" applyProtection="1"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left" vertical="center"/>
      <protection hidden="1"/>
    </xf>
    <xf numFmtId="0" fontId="5" fillId="0" borderId="0" xfId="1" applyFont="1" applyProtection="1">
      <protection hidden="1"/>
    </xf>
    <xf numFmtId="0" fontId="6" fillId="0" borderId="0" xfId="1" applyFont="1" applyFill="1" applyAlignment="1" applyProtection="1">
      <alignment horizontal="left" vertical="center"/>
      <protection hidden="1"/>
    </xf>
    <xf numFmtId="0" fontId="8" fillId="0" borderId="0" xfId="1" applyFont="1" applyAlignment="1" applyProtection="1">
      <protection hidden="1"/>
    </xf>
    <xf numFmtId="0" fontId="9" fillId="0" borderId="0" xfId="1" applyFont="1" applyAlignment="1" applyProtection="1">
      <protection hidden="1"/>
    </xf>
    <xf numFmtId="0" fontId="10" fillId="0" borderId="0" xfId="1" applyFont="1" applyAlignment="1" applyProtection="1">
      <alignment vertical="center"/>
      <protection hidden="1"/>
    </xf>
    <xf numFmtId="0" fontId="11" fillId="0" borderId="0" xfId="1" applyFont="1" applyFill="1" applyAlignment="1" applyProtection="1">
      <alignment horizontal="left" vertical="center"/>
      <protection hidden="1"/>
    </xf>
    <xf numFmtId="0" fontId="11" fillId="0" borderId="0" xfId="1" applyFont="1" applyFill="1" applyAlignment="1" applyProtection="1"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1" fillId="0" borderId="0" xfId="1" applyProtection="1"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16" fillId="0" borderId="0" xfId="1" applyFont="1" applyFill="1" applyAlignment="1" applyProtection="1">
      <alignment horizontal="left" vertical="center" wrapText="1"/>
      <protection hidden="1"/>
    </xf>
    <xf numFmtId="0" fontId="1" fillId="0" borderId="0" xfId="1" applyFont="1" applyAlignment="1" applyProtection="1">
      <alignment horizontal="left" vertical="center"/>
      <protection hidden="1"/>
    </xf>
    <xf numFmtId="0" fontId="4" fillId="0" borderId="0" xfId="1" applyFont="1" applyProtection="1">
      <protection hidden="1"/>
    </xf>
    <xf numFmtId="3" fontId="17" fillId="0" borderId="2" xfId="7" applyNumberFormat="1" applyFont="1" applyProtection="1">
      <alignment horizontal="center" vertical="center" wrapText="1"/>
      <protection hidden="1"/>
    </xf>
    <xf numFmtId="0" fontId="1" fillId="0" borderId="0" xfId="1" applyBorder="1" applyProtection="1">
      <protection hidden="1"/>
    </xf>
    <xf numFmtId="0" fontId="1" fillId="0" borderId="0" xfId="1" applyFont="1" applyBorder="1" applyAlignment="1" applyProtection="1">
      <alignment horizontal="center" vertical="center" wrapText="1"/>
      <protection hidden="1"/>
    </xf>
    <xf numFmtId="0" fontId="1" fillId="0" borderId="0" xfId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 wrapText="1"/>
      <protection hidden="1"/>
    </xf>
    <xf numFmtId="3" fontId="21" fillId="0" borderId="0" xfId="8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5" fillId="0" borderId="0" xfId="0" applyFont="1" applyAlignment="1" applyProtection="1">
      <alignment horizontal="left" vertic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2" fillId="0" borderId="0" xfId="1" applyFont="1" applyBorder="1" applyAlignment="1">
      <alignment horizontal="center"/>
    </xf>
    <xf numFmtId="0" fontId="23" fillId="0" borderId="0" xfId="0" applyFont="1" applyAlignment="1">
      <alignment horizontal="left"/>
    </xf>
    <xf numFmtId="167" fontId="30" fillId="0" borderId="3" xfId="0" applyNumberFormat="1" applyFont="1" applyFill="1" applyBorder="1" applyAlignment="1">
      <alignment horizontal="center" vertical="center"/>
    </xf>
    <xf numFmtId="168" fontId="30" fillId="0" borderId="3" xfId="0" applyNumberFormat="1" applyFont="1" applyFill="1" applyBorder="1" applyAlignment="1">
      <alignment horizontal="center" vertical="center"/>
    </xf>
    <xf numFmtId="0" fontId="31" fillId="0" borderId="0" xfId="1" applyFont="1"/>
    <xf numFmtId="0" fontId="31" fillId="0" borderId="0" xfId="1" applyFont="1" applyAlignment="1">
      <alignment horizontal="center"/>
    </xf>
    <xf numFmtId="0" fontId="31" fillId="0" borderId="0" xfId="1" applyFont="1" applyAlignment="1">
      <alignment horizontal="left"/>
    </xf>
    <xf numFmtId="169" fontId="31" fillId="0" borderId="0" xfId="1" applyNumberFormat="1" applyFont="1" applyAlignment="1">
      <alignment horizontal="center"/>
    </xf>
    <xf numFmtId="0" fontId="31" fillId="0" borderId="0" xfId="1" applyFont="1" applyAlignment="1">
      <alignment horizontal="center" vertical="center"/>
    </xf>
    <xf numFmtId="49" fontId="2" fillId="0" borderId="0" xfId="1" applyNumberFormat="1" applyFont="1" applyProtection="1">
      <protection hidden="1"/>
    </xf>
    <xf numFmtId="2" fontId="31" fillId="0" borderId="0" xfId="1" applyNumberFormat="1" applyFont="1" applyAlignment="1">
      <alignment horizontal="center"/>
    </xf>
    <xf numFmtId="9" fontId="31" fillId="0" borderId="0" xfId="17" applyFont="1" applyAlignment="1">
      <alignment horizontal="center"/>
    </xf>
    <xf numFmtId="4" fontId="0" fillId="0" borderId="0" xfId="0" applyNumberFormat="1" applyBorder="1" applyAlignment="1" applyProtection="1">
      <alignment horizontal="center" wrapText="1"/>
      <protection hidden="1"/>
    </xf>
    <xf numFmtId="3" fontId="17" fillId="0" borderId="2" xfId="7" applyNumberFormat="1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</xf>
    <xf numFmtId="0" fontId="12" fillId="0" borderId="0" xfId="1" applyFont="1" applyAlignment="1" applyProtection="1">
      <alignment horizontal="center" vertical="center" wrapText="1"/>
      <protection hidden="1"/>
    </xf>
    <xf numFmtId="0" fontId="12" fillId="0" borderId="1" xfId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/>
      <protection hidden="1"/>
    </xf>
    <xf numFmtId="49" fontId="22" fillId="7" borderId="0" xfId="3" applyFont="1" applyFill="1" applyProtection="1">
      <alignment horizontal="center" vertical="center" wrapText="1"/>
      <protection locked="0"/>
    </xf>
    <xf numFmtId="49" fontId="22" fillId="7" borderId="0" xfId="3" applyFont="1" applyFill="1" applyProtection="1">
      <alignment horizontal="center" vertical="center" wrapText="1"/>
    </xf>
    <xf numFmtId="0" fontId="22" fillId="7" borderId="0" xfId="3" applyNumberFormat="1" applyFont="1" applyFill="1" applyProtection="1">
      <alignment horizontal="center" vertical="center" wrapText="1"/>
      <protection hidden="1"/>
    </xf>
    <xf numFmtId="49" fontId="19" fillId="0" borderId="2" xfId="4" applyFont="1" applyAlignment="1" applyProtection="1">
      <alignment horizontal="center" vertical="center" wrapText="1"/>
      <protection locked="0"/>
    </xf>
    <xf numFmtId="14" fontId="27" fillId="8" borderId="3" xfId="0" applyNumberFormat="1" applyFont="1" applyFill="1" applyBorder="1" applyAlignment="1" applyProtection="1">
      <alignment horizontal="center" vertical="center"/>
      <protection locked="0" hidden="1"/>
    </xf>
    <xf numFmtId="9" fontId="27" fillId="8" borderId="3" xfId="0" applyNumberFormat="1" applyFont="1" applyFill="1" applyBorder="1" applyAlignment="1" applyProtection="1">
      <alignment horizontal="center" vertical="center"/>
      <protection locked="0" hidden="1"/>
    </xf>
    <xf numFmtId="14" fontId="33" fillId="0" borderId="0" xfId="1" applyNumberFormat="1" applyFont="1" applyAlignment="1" applyProtection="1">
      <alignment horizontal="left"/>
      <protection locked="0" hidden="1"/>
    </xf>
    <xf numFmtId="0" fontId="34" fillId="0" borderId="0" xfId="1" applyFont="1" applyAlignment="1" applyProtection="1">
      <protection hidden="1"/>
    </xf>
    <xf numFmtId="0" fontId="35" fillId="0" borderId="0" xfId="1" applyFont="1" applyAlignment="1" applyProtection="1">
      <protection hidden="1"/>
    </xf>
    <xf numFmtId="0" fontId="36" fillId="0" borderId="0" xfId="1" applyFont="1" applyAlignment="1" applyProtection="1">
      <protection hidden="1"/>
    </xf>
    <xf numFmtId="0" fontId="37" fillId="0" borderId="0" xfId="1" applyFont="1" applyProtection="1">
      <protection hidden="1"/>
    </xf>
    <xf numFmtId="0" fontId="33" fillId="0" borderId="0" xfId="1" applyFont="1" applyAlignment="1" applyProtection="1">
      <alignment vertical="center"/>
      <protection hidden="1"/>
    </xf>
    <xf numFmtId="0" fontId="33" fillId="0" borderId="0" xfId="1" applyFont="1" applyAlignment="1" applyProtection="1">
      <alignment horizontal="left"/>
      <protection hidden="1"/>
    </xf>
    <xf numFmtId="166" fontId="11" fillId="0" borderId="0" xfId="2" applyNumberFormat="1" applyFont="1" applyAlignment="1" applyProtection="1">
      <alignment horizontal="left" vertical="center"/>
      <protection hidden="1"/>
    </xf>
    <xf numFmtId="167" fontId="38" fillId="0" borderId="0" xfId="0" applyNumberFormat="1" applyFont="1" applyProtection="1">
      <protection hidden="1"/>
    </xf>
  </cellXfs>
  <cellStyles count="18">
    <cellStyle name="Normale 2" xfId="8"/>
    <cellStyle name="Normale 2 2" xfId="9"/>
    <cellStyle name="Дата, канал, регион прайс" xfId="13"/>
    <cellStyle name="Денежный 2" xfId="2"/>
    <cellStyle name="Заголовок верхний прайс" xfId="14"/>
    <cellStyle name="Заголовок прайс" xfId="15"/>
    <cellStyle name="Обычный" xfId="0" builtinId="0"/>
    <cellStyle name="Обычный 2" xfId="1"/>
    <cellStyle name="Обычный 3" xfId="11"/>
    <cellStyle name="Описание прайс" xfId="16"/>
    <cellStyle name="Процентный" xfId="17" builtinId="5"/>
    <cellStyle name="Процентный 2" xfId="12"/>
    <cellStyle name="Таблица код прайс" xfId="4"/>
    <cellStyle name="Таблица литраж цена прайс" xfId="6"/>
    <cellStyle name="Таблица наименование прайс" xfId="5"/>
    <cellStyle name="Таблица описание прайс" xfId="7"/>
    <cellStyle name="Финансовый 2" xfId="10"/>
    <cellStyle name="Шапка таблицы прайс" xfId="3"/>
  </cellStyles>
  <dxfs count="18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140875</xdr:colOff>
      <xdr:row>11</xdr:row>
      <xdr:rowOff>403411</xdr:rowOff>
    </xdr:from>
    <xdr:to>
      <xdr:col>11</xdr:col>
      <xdr:colOff>555811</xdr:colOff>
      <xdr:row>19</xdr:row>
      <xdr:rowOff>80682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5934" y="2805952"/>
          <a:ext cx="1042465" cy="18108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107576</xdr:colOff>
      <xdr:row>8</xdr:row>
      <xdr:rowOff>242044</xdr:rowOff>
    </xdr:from>
    <xdr:to>
      <xdr:col>10</xdr:col>
      <xdr:colOff>522512</xdr:colOff>
      <xdr:row>15</xdr:row>
      <xdr:rowOff>107573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35788" y="2330820"/>
          <a:ext cx="1042465" cy="1810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134471</xdr:colOff>
      <xdr:row>8</xdr:row>
      <xdr:rowOff>215148</xdr:rowOff>
    </xdr:from>
    <xdr:to>
      <xdr:col>10</xdr:col>
      <xdr:colOff>549406</xdr:colOff>
      <xdr:row>15</xdr:row>
      <xdr:rowOff>80678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0965" y="2384607"/>
          <a:ext cx="1042465" cy="1810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3"/>
  <sheetViews>
    <sheetView showGridLines="0" tabSelected="1" zoomScale="85" zoomScaleNormal="85" zoomScalePageLayoutView="70" workbookViewId="0">
      <selection activeCell="G25" sqref="G25"/>
    </sheetView>
  </sheetViews>
  <sheetFormatPr defaultColWidth="0" defaultRowHeight="15" customHeight="1" zeroHeight="1" x14ac:dyDescent="0.3"/>
  <cols>
    <col min="1" max="1" width="3.6640625" style="20" customWidth="1"/>
    <col min="2" max="2" width="15" style="65" customWidth="1"/>
    <col min="3" max="3" width="23.33203125" style="20" customWidth="1"/>
    <col min="4" max="4" width="9.6640625" style="20" customWidth="1"/>
    <col min="5" max="5" width="9.109375" style="20" customWidth="1"/>
    <col min="6" max="6" width="11" style="20" customWidth="1"/>
    <col min="7" max="7" width="8.109375" style="20" customWidth="1"/>
    <col min="8" max="8" width="15.109375" style="20" customWidth="1"/>
    <col min="9" max="9" width="17.44140625" style="20" bestFit="1" customWidth="1"/>
    <col min="10" max="10" width="16.88671875" style="62" customWidth="1"/>
    <col min="11" max="12" width="9.109375" style="20" customWidth="1"/>
    <col min="13" max="13" width="0" style="20" hidden="1" customWidth="1"/>
    <col min="14" max="16384" width="9.109375" style="20" hidden="1"/>
  </cols>
  <sheetData>
    <row r="1" spans="1:13" ht="18" customHeight="1" x14ac:dyDescent="0.3"/>
    <row r="2" spans="1:13" ht="15.6" customHeight="1" x14ac:dyDescent="0.3"/>
    <row r="3" spans="1:13" ht="28.2" x14ac:dyDescent="0.5">
      <c r="B3" s="66" t="s">
        <v>1</v>
      </c>
    </row>
    <row r="4" spans="1:13" ht="14.4" x14ac:dyDescent="0.3"/>
    <row r="5" spans="1:13" ht="16.8" x14ac:dyDescent="0.3">
      <c r="B5" s="67" t="s">
        <v>28</v>
      </c>
      <c r="C5" s="38">
        <v>43907</v>
      </c>
    </row>
    <row r="6" spans="1:13" ht="16.95" customHeight="1" x14ac:dyDescent="0.3">
      <c r="B6" s="67" t="s">
        <v>29</v>
      </c>
      <c r="C6" s="21" t="s">
        <v>96</v>
      </c>
    </row>
    <row r="7" spans="1:13" ht="16.95" customHeight="1" x14ac:dyDescent="0.3">
      <c r="B7" s="67" t="s">
        <v>30</v>
      </c>
      <c r="C7" s="93" t="s">
        <v>3</v>
      </c>
      <c r="D7" s="22" t="s">
        <v>33</v>
      </c>
    </row>
    <row r="8" spans="1:13" ht="16.95" customHeight="1" x14ac:dyDescent="0.3">
      <c r="B8" s="68" t="s">
        <v>31</v>
      </c>
      <c r="C8" s="94">
        <v>0</v>
      </c>
      <c r="D8" s="22" t="s">
        <v>34</v>
      </c>
    </row>
    <row r="9" spans="1:13" ht="16.95" customHeight="1" x14ac:dyDescent="0.3">
      <c r="B9" s="68" t="s">
        <v>32</v>
      </c>
      <c r="C9" s="93" t="s">
        <v>27</v>
      </c>
      <c r="D9" s="22" t="s">
        <v>33</v>
      </c>
    </row>
    <row r="10" spans="1:13" ht="14.4" x14ac:dyDescent="0.3"/>
    <row r="11" spans="1:13" ht="14.4" x14ac:dyDescent="0.3"/>
    <row r="12" spans="1:13" s="24" customFormat="1" ht="64.5" customHeight="1" x14ac:dyDescent="0.25">
      <c r="A12" s="23"/>
      <c r="B12" s="89" t="s">
        <v>4</v>
      </c>
      <c r="C12" s="90" t="s">
        <v>5</v>
      </c>
      <c r="D12" s="90" t="s">
        <v>6</v>
      </c>
      <c r="E12" s="90" t="s">
        <v>7</v>
      </c>
      <c r="F12" s="90" t="s">
        <v>8</v>
      </c>
      <c r="G12" s="90" t="s">
        <v>47</v>
      </c>
      <c r="H12" s="90" t="s">
        <v>9</v>
      </c>
      <c r="I12" s="90" t="s">
        <v>46</v>
      </c>
      <c r="J12" s="91" t="str">
        <f>CONCATENATE(IF($C$8&gt;0,'-'!$B$6,'-'!$B$5)," ",$C$9, " руб.")</f>
        <v>РРЦ с НДС руб.</v>
      </c>
    </row>
    <row r="13" spans="1:13" s="24" customFormat="1" ht="15" customHeight="1" x14ac:dyDescent="0.3">
      <c r="A13" s="25"/>
      <c r="B13" s="65"/>
      <c r="C13" s="26"/>
      <c r="D13" s="27"/>
      <c r="E13" s="26"/>
      <c r="F13" s="26"/>
      <c r="G13" s="28"/>
      <c r="H13" s="26"/>
      <c r="I13" s="26"/>
      <c r="J13" s="63"/>
      <c r="K13" s="85"/>
      <c r="L13" s="85"/>
      <c r="M13" s="29"/>
    </row>
    <row r="14" spans="1:13" s="24" customFormat="1" ht="15" customHeight="1" x14ac:dyDescent="0.3">
      <c r="B14" s="69" t="s">
        <v>86</v>
      </c>
      <c r="C14" s="26"/>
      <c r="D14" s="27"/>
      <c r="E14" s="26"/>
      <c r="F14" s="26"/>
      <c r="G14" s="28"/>
      <c r="H14" s="26"/>
      <c r="I14" s="26"/>
      <c r="J14" s="83"/>
      <c r="K14" s="85"/>
      <c r="L14" s="85"/>
      <c r="M14" s="29"/>
    </row>
    <row r="15" spans="1:13" s="24" customFormat="1" ht="15" customHeight="1" x14ac:dyDescent="0.3">
      <c r="B15" s="69"/>
      <c r="C15" s="26"/>
      <c r="D15" s="27"/>
      <c r="E15" s="26"/>
      <c r="F15" s="26"/>
      <c r="G15" s="28"/>
      <c r="H15" s="26"/>
      <c r="I15" s="26"/>
      <c r="J15" s="83"/>
      <c r="K15" s="85"/>
      <c r="L15" s="85"/>
      <c r="M15" s="29"/>
    </row>
    <row r="16" spans="1:13" s="24" customFormat="1" ht="15" customHeight="1" x14ac:dyDescent="0.25">
      <c r="B16" s="69" t="s">
        <v>81</v>
      </c>
      <c r="C16" s="26"/>
      <c r="D16" s="27"/>
      <c r="E16" s="26"/>
      <c r="F16" s="26"/>
      <c r="G16" s="28"/>
      <c r="H16" s="26"/>
      <c r="I16" s="26"/>
      <c r="J16" s="63"/>
      <c r="K16" s="85"/>
      <c r="L16" s="85"/>
      <c r="M16" s="29"/>
    </row>
    <row r="17" spans="2:13" s="24" customFormat="1" ht="15" customHeight="1" x14ac:dyDescent="0.25">
      <c r="B17" s="92" t="s">
        <v>90</v>
      </c>
      <c r="C17" s="30" t="s">
        <v>91</v>
      </c>
      <c r="D17" s="31">
        <v>50</v>
      </c>
      <c r="E17" s="32">
        <v>2</v>
      </c>
      <c r="F17" s="32" t="s">
        <v>87</v>
      </c>
      <c r="G17" s="32">
        <v>14</v>
      </c>
      <c r="H17" s="32" t="s">
        <v>83</v>
      </c>
      <c r="I17" s="32" t="s">
        <v>97</v>
      </c>
      <c r="J17" s="84">
        <f>(1-$C$8)*IF($C$9="с НДС",IF($C$7="Западная Россия",VLOOKUP(B17,WEST!B:I,8,0),VLOOKUP(B17,EAST!B:I,8,0)),IF($C$7="Западная Россия",VLOOKUP(B17,WEST!B:I,8,0)/1.2,VLOOKUP(B17,EAST!B:I,8,0)/1.2))</f>
        <v>16060</v>
      </c>
      <c r="K17" s="85"/>
      <c r="L17" s="85"/>
      <c r="M17" s="29"/>
    </row>
    <row r="18" spans="2:13" s="24" customFormat="1" ht="15" customHeight="1" x14ac:dyDescent="0.25">
      <c r="B18" s="92" t="s">
        <v>92</v>
      </c>
      <c r="C18" s="30" t="s">
        <v>93</v>
      </c>
      <c r="D18" s="31">
        <v>80</v>
      </c>
      <c r="E18" s="32">
        <v>2</v>
      </c>
      <c r="F18" s="32" t="s">
        <v>88</v>
      </c>
      <c r="G18" s="32">
        <v>20</v>
      </c>
      <c r="H18" s="32" t="s">
        <v>84</v>
      </c>
      <c r="I18" s="32" t="s">
        <v>98</v>
      </c>
      <c r="J18" s="84">
        <f>(1-$C$8)*IF($C$9="с НДС",IF($C$7="Западная Россия",VLOOKUP(B18,WEST!B:I,8,0),VLOOKUP(B18,EAST!B:I,8,0)),IF($C$7="Западная Россия",VLOOKUP(B18,WEST!B:I,8,0)/1.2,VLOOKUP(B18,EAST!B:I,8,0)/1.2))</f>
        <v>18940</v>
      </c>
      <c r="K18" s="85"/>
      <c r="L18" s="85"/>
      <c r="M18" s="29"/>
    </row>
    <row r="19" spans="2:13" s="24" customFormat="1" ht="15" customHeight="1" x14ac:dyDescent="0.25">
      <c r="B19" s="92" t="s">
        <v>94</v>
      </c>
      <c r="C19" s="30" t="s">
        <v>95</v>
      </c>
      <c r="D19" s="31">
        <v>100</v>
      </c>
      <c r="E19" s="32">
        <v>2</v>
      </c>
      <c r="F19" s="32" t="s">
        <v>89</v>
      </c>
      <c r="G19" s="32">
        <v>24</v>
      </c>
      <c r="H19" s="32" t="s">
        <v>85</v>
      </c>
      <c r="I19" s="32" t="s">
        <v>99</v>
      </c>
      <c r="J19" s="84">
        <f>(1-$C$8)*IF($C$9="с НДС",IF($C$7="Западная Россия",VLOOKUP(B19,WEST!B:I,8,0),VLOOKUP(B19,EAST!B:I,8,0)),IF($C$7="Западная Россия",VLOOKUP(B19,WEST!B:I,8,0)/1.2,VLOOKUP(B19,EAST!B:I,8,0)/1.2))</f>
        <v>21650</v>
      </c>
      <c r="K19" s="85"/>
      <c r="L19" s="85"/>
      <c r="M19" s="29"/>
    </row>
    <row r="20" spans="2:13" s="24" customFormat="1" ht="15" customHeight="1" x14ac:dyDescent="0.3">
      <c r="B20" s="70"/>
      <c r="C20" s="33"/>
      <c r="D20" s="34"/>
      <c r="E20" s="35"/>
      <c r="F20" s="34"/>
      <c r="G20" s="36"/>
      <c r="H20" s="37"/>
      <c r="I20" s="37"/>
      <c r="J20" s="61"/>
      <c r="K20" s="85"/>
      <c r="L20" s="85"/>
      <c r="M20" s="29"/>
    </row>
    <row r="21" spans="2:13" s="24" customFormat="1" ht="16.5" customHeight="1" x14ac:dyDescent="0.3">
      <c r="B21" s="65"/>
      <c r="C21" s="20"/>
      <c r="D21" s="20"/>
      <c r="E21" s="20"/>
      <c r="F21" s="20"/>
      <c r="G21" s="20"/>
      <c r="H21" s="20"/>
      <c r="I21" s="20"/>
      <c r="J21" s="64"/>
      <c r="K21" s="85"/>
      <c r="L21" s="85"/>
      <c r="M21" s="29"/>
    </row>
    <row r="22" spans="2:13" s="24" customFormat="1" ht="14.4" x14ac:dyDescent="0.3">
      <c r="B22" s="65"/>
      <c r="C22" s="20"/>
      <c r="D22" s="20"/>
      <c r="E22" s="20"/>
      <c r="F22" s="20"/>
      <c r="G22" s="20"/>
      <c r="H22" s="20"/>
      <c r="I22" s="20"/>
      <c r="J22" s="64"/>
      <c r="K22" s="29"/>
      <c r="L22" s="29"/>
      <c r="M22" s="29"/>
    </row>
    <row r="23" spans="2:13" ht="14.4" x14ac:dyDescent="0.3"/>
    <row r="24" spans="2:13" ht="14.4" x14ac:dyDescent="0.3"/>
    <row r="25" spans="2:13" ht="15" customHeight="1" x14ac:dyDescent="0.3"/>
    <row r="26" spans="2:13" ht="15" customHeight="1" x14ac:dyDescent="0.3"/>
    <row r="27" spans="2:13" ht="15" customHeight="1" x14ac:dyDescent="0.3"/>
    <row r="28" spans="2:13" ht="15" customHeight="1" x14ac:dyDescent="0.3"/>
    <row r="29" spans="2:13" ht="15" customHeight="1" x14ac:dyDescent="0.3"/>
    <row r="30" spans="2:13" ht="15" customHeight="1" x14ac:dyDescent="0.3"/>
    <row r="31" spans="2:13" ht="15" customHeight="1" x14ac:dyDescent="0.3"/>
    <row r="32" spans="2:13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</sheetData>
  <mergeCells count="2">
    <mergeCell ref="K13:L13"/>
    <mergeCell ref="K14:L21"/>
  </mergeCells>
  <conditionalFormatting sqref="B3 C7:C9">
    <cfRule type="containsText" dxfId="17" priority="11" operator="containsText" text="TBC">
      <formula>NOT(ISERROR(SEARCH("TBC",B3)))</formula>
    </cfRule>
  </conditionalFormatting>
  <conditionalFormatting sqref="C6">
    <cfRule type="containsText" dxfId="16" priority="10" operator="containsText" text="TBC">
      <formula>NOT(ISERROR(SEARCH("TBC",C6)))</formula>
    </cfRule>
  </conditionalFormatting>
  <conditionalFormatting sqref="C5">
    <cfRule type="containsText" dxfId="15" priority="9" operator="containsText" text="TBC">
      <formula>NOT(ISERROR(SEARCH("TBC",C5)))</formula>
    </cfRule>
  </conditionalFormatting>
  <conditionalFormatting sqref="B14:B16">
    <cfRule type="containsText" dxfId="14" priority="3" operator="containsText" text="TBC">
      <formula>NOT(ISERROR(SEARCH("TBC",B14)))</formula>
    </cfRule>
  </conditionalFormatting>
  <pageMargins left="0.70866141732283472" right="0.70866141732283472" top="0.74803149606299213" bottom="0.74803149606299213" header="0.31496062992125984" footer="0.31496062992125984"/>
  <pageSetup scale="61" orientation="portrait" r:id="rId1"/>
  <headerFooter>
    <oddHeader xml:space="preserve">&amp;L&amp;G
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'-'!$B$2:$B$3</xm:f>
          </x14:formula1>
          <xm:sqref>C9</xm:sqref>
        </x14:dataValidation>
        <x14:dataValidation type="list" allowBlank="1" showInputMessage="1" showErrorMessage="1">
          <x14:formula1>
            <xm:f>'-'!$B$8:$B$9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4"/>
  <sheetViews>
    <sheetView showGridLines="0" showRuler="0" zoomScale="85" zoomScaleNormal="85" zoomScaleSheetLayoutView="80" zoomScalePageLayoutView="80" workbookViewId="0">
      <selection activeCell="I25" sqref="I25"/>
    </sheetView>
  </sheetViews>
  <sheetFormatPr defaultColWidth="0" defaultRowHeight="12.75" customHeight="1" zeroHeight="1" x14ac:dyDescent="0.25"/>
  <cols>
    <col min="1" max="1" width="1.33203125" style="39" customWidth="1"/>
    <col min="2" max="2" width="17.5546875" style="39" customWidth="1"/>
    <col min="3" max="3" width="27.109375" style="39" customWidth="1"/>
    <col min="4" max="4" width="9.109375" style="39" customWidth="1"/>
    <col min="5" max="5" width="9.88671875" style="39" customWidth="1"/>
    <col min="6" max="6" width="14.33203125" style="39" customWidth="1"/>
    <col min="7" max="7" width="9.109375" style="39" customWidth="1"/>
    <col min="8" max="8" width="16.33203125" style="39" customWidth="1"/>
    <col min="9" max="9" width="16.5546875" style="39" customWidth="1"/>
    <col min="10" max="11" width="9.109375" style="39" customWidth="1"/>
    <col min="12" max="25" width="0" style="39" hidden="1" customWidth="1"/>
    <col min="26" max="16379" width="9.109375" style="39" hidden="1"/>
    <col min="16380" max="16380" width="15" style="39" hidden="1" customWidth="1"/>
    <col min="16381" max="16381" width="9.109375" style="39" hidden="1"/>
    <col min="16382" max="16382" width="15" style="39" hidden="1"/>
    <col min="16383" max="16383" width="9.109375" style="39" hidden="1"/>
    <col min="16384" max="16384" width="15" style="39" hidden="1"/>
  </cols>
  <sheetData>
    <row r="1" spans="1:12 16380:16380" ht="22.8" x14ac:dyDescent="0.25">
      <c r="A1" s="40"/>
      <c r="B1" s="41"/>
      <c r="C1" s="42"/>
      <c r="D1" s="42"/>
      <c r="E1" s="42"/>
      <c r="F1" s="42"/>
      <c r="G1" s="42"/>
      <c r="H1" s="43"/>
      <c r="I1" s="43"/>
    </row>
    <row r="2" spans="1:12 16380:16380" ht="22.8" x14ac:dyDescent="0.25">
      <c r="A2" s="40"/>
      <c r="B2" s="41"/>
      <c r="C2" s="42"/>
      <c r="D2" s="42"/>
      <c r="E2" s="42"/>
      <c r="F2" s="42"/>
      <c r="G2" s="42"/>
      <c r="H2" s="43"/>
      <c r="I2" s="43"/>
    </row>
    <row r="3" spans="1:12 16380:16380" s="99" customFormat="1" ht="20.399999999999999" x14ac:dyDescent="0.45">
      <c r="A3" s="47" t="s">
        <v>0</v>
      </c>
      <c r="B3" s="101" t="s">
        <v>1</v>
      </c>
      <c r="C3" s="96"/>
      <c r="D3" s="97"/>
      <c r="E3" s="97"/>
      <c r="F3" s="97"/>
      <c r="G3" s="97"/>
      <c r="H3" s="98"/>
      <c r="I3" s="98"/>
    </row>
    <row r="4" spans="1:12 16380:16380" s="99" customFormat="1" ht="20.399999999999999" x14ac:dyDescent="0.45">
      <c r="A4" s="47"/>
      <c r="B4" s="95">
        <v>43907</v>
      </c>
      <c r="C4" s="96"/>
      <c r="D4" s="97"/>
      <c r="E4" s="97"/>
      <c r="F4" s="97"/>
      <c r="G4" s="97"/>
      <c r="H4" s="98"/>
      <c r="I4" s="98"/>
    </row>
    <row r="5" spans="1:12 16380:16380" s="99" customFormat="1" ht="20.399999999999999" x14ac:dyDescent="0.45">
      <c r="A5" s="47"/>
      <c r="B5" s="100"/>
      <c r="C5" s="96"/>
      <c r="D5" s="97"/>
      <c r="E5" s="97"/>
      <c r="F5" s="97"/>
      <c r="G5" s="97"/>
      <c r="H5" s="98"/>
      <c r="I5" s="98"/>
    </row>
    <row r="6" spans="1:12 16380:16380" s="99" customFormat="1" ht="21" customHeight="1" x14ac:dyDescent="0.45">
      <c r="A6" s="47" t="s">
        <v>2</v>
      </c>
      <c r="B6" s="100" t="s">
        <v>3</v>
      </c>
      <c r="C6" s="96"/>
      <c r="D6" s="97"/>
      <c r="E6" s="97"/>
      <c r="F6" s="97"/>
      <c r="G6" s="97"/>
      <c r="H6" s="98"/>
      <c r="I6" s="102"/>
    </row>
    <row r="7" spans="1:12 16380:16380" s="99" customFormat="1" ht="18" customHeight="1" x14ac:dyDescent="0.45">
      <c r="A7" s="47"/>
      <c r="B7" s="100"/>
      <c r="C7" s="96"/>
      <c r="D7" s="97"/>
      <c r="E7" s="97"/>
      <c r="F7" s="97"/>
      <c r="G7" s="97"/>
      <c r="H7" s="86"/>
      <c r="I7" s="103"/>
    </row>
    <row r="8" spans="1:12 16380:16380" ht="18" customHeight="1" x14ac:dyDescent="0.55000000000000004">
      <c r="A8" s="48"/>
      <c r="B8" s="43"/>
      <c r="C8" s="44"/>
      <c r="D8" s="45"/>
      <c r="E8" s="45"/>
      <c r="F8" s="45"/>
      <c r="G8" s="45"/>
      <c r="H8" s="87"/>
      <c r="I8" s="19"/>
    </row>
    <row r="9" spans="1:12 16380:16380" ht="64.5" customHeight="1" x14ac:dyDescent="0.25">
      <c r="A9" s="49"/>
      <c r="B9" s="89" t="s">
        <v>4</v>
      </c>
      <c r="C9" s="90" t="s">
        <v>5</v>
      </c>
      <c r="D9" s="90" t="s">
        <v>6</v>
      </c>
      <c r="E9" s="90" t="s">
        <v>7</v>
      </c>
      <c r="F9" s="90" t="s">
        <v>8</v>
      </c>
      <c r="G9" s="90" t="s">
        <v>47</v>
      </c>
      <c r="H9" s="90" t="s">
        <v>9</v>
      </c>
      <c r="I9" s="90" t="s">
        <v>80</v>
      </c>
    </row>
    <row r="10" spans="1:12 16380:16380" ht="15" customHeight="1" x14ac:dyDescent="0.25">
      <c r="B10" s="50"/>
      <c r="C10" s="50"/>
      <c r="D10" s="50"/>
      <c r="E10" s="50"/>
      <c r="F10" s="50"/>
      <c r="G10" s="50"/>
      <c r="H10" s="50"/>
      <c r="I10" s="50"/>
      <c r="J10" s="88"/>
      <c r="K10" s="88"/>
      <c r="L10" s="54"/>
      <c r="XEZ10" s="80"/>
    </row>
    <row r="11" spans="1:12 16380:16380" ht="15" customHeight="1" x14ac:dyDescent="0.25">
      <c r="B11" s="69" t="s">
        <v>82</v>
      </c>
      <c r="C11" s="51"/>
      <c r="D11" s="52"/>
      <c r="E11" s="51"/>
      <c r="F11" s="51"/>
      <c r="G11" s="53"/>
      <c r="H11" s="51"/>
      <c r="I11" s="51"/>
      <c r="J11" s="88"/>
      <c r="K11" s="88"/>
      <c r="L11" s="54"/>
      <c r="XEZ11" s="80"/>
    </row>
    <row r="12" spans="1:12 16380:16380" ht="15" customHeight="1" x14ac:dyDescent="0.25">
      <c r="B12" s="69" t="s">
        <v>37</v>
      </c>
      <c r="C12" s="51"/>
      <c r="D12" s="52"/>
      <c r="E12" s="51"/>
      <c r="F12" s="51"/>
      <c r="G12" s="53"/>
      <c r="H12" s="51"/>
      <c r="I12" s="51"/>
      <c r="J12" s="88"/>
      <c r="K12" s="88"/>
      <c r="L12" s="54"/>
      <c r="XEZ12" s="80"/>
    </row>
    <row r="13" spans="1:12 16380:16380" ht="15" customHeight="1" x14ac:dyDescent="0.25">
      <c r="B13" s="92" t="s">
        <v>90</v>
      </c>
      <c r="C13" s="30" t="s">
        <v>91</v>
      </c>
      <c r="D13" s="31">
        <v>50</v>
      </c>
      <c r="E13" s="32">
        <v>2</v>
      </c>
      <c r="F13" s="32" t="s">
        <v>87</v>
      </c>
      <c r="G13" s="32">
        <v>14</v>
      </c>
      <c r="H13" s="32" t="s">
        <v>83</v>
      </c>
      <c r="I13" s="55">
        <v>16060</v>
      </c>
      <c r="J13" s="88"/>
      <c r="K13" s="88"/>
      <c r="L13" s="54"/>
      <c r="XEZ13" s="80"/>
    </row>
    <row r="14" spans="1:12 16380:16380" ht="15" customHeight="1" x14ac:dyDescent="0.25">
      <c r="B14" s="92" t="s">
        <v>92</v>
      </c>
      <c r="C14" s="30" t="s">
        <v>93</v>
      </c>
      <c r="D14" s="31">
        <v>80</v>
      </c>
      <c r="E14" s="32">
        <v>2</v>
      </c>
      <c r="F14" s="32" t="s">
        <v>88</v>
      </c>
      <c r="G14" s="32">
        <v>20</v>
      </c>
      <c r="H14" s="32" t="s">
        <v>84</v>
      </c>
      <c r="I14" s="55">
        <v>18940</v>
      </c>
      <c r="J14" s="88"/>
      <c r="K14" s="88"/>
      <c r="L14" s="54"/>
      <c r="XEZ14" s="80"/>
    </row>
    <row r="15" spans="1:12 16380:16380" ht="15" customHeight="1" x14ac:dyDescent="0.25">
      <c r="B15" s="92" t="s">
        <v>94</v>
      </c>
      <c r="C15" s="30" t="s">
        <v>95</v>
      </c>
      <c r="D15" s="31">
        <v>100</v>
      </c>
      <c r="E15" s="32">
        <v>2</v>
      </c>
      <c r="F15" s="32" t="s">
        <v>89</v>
      </c>
      <c r="G15" s="32">
        <v>24</v>
      </c>
      <c r="H15" s="32" t="s">
        <v>85</v>
      </c>
      <c r="I15" s="55">
        <v>21650</v>
      </c>
      <c r="J15" s="88"/>
      <c r="K15" s="88"/>
      <c r="L15" s="54"/>
      <c r="XEZ15" s="80"/>
    </row>
    <row r="16" spans="1:12 16380:16380" ht="15" customHeight="1" x14ac:dyDescent="0.25">
      <c r="B16" s="56"/>
      <c r="C16" s="56"/>
      <c r="D16" s="57"/>
      <c r="E16" s="58"/>
      <c r="F16" s="57"/>
      <c r="G16" s="59"/>
      <c r="H16" s="60"/>
      <c r="I16" s="60"/>
      <c r="J16" s="88"/>
      <c r="K16" s="88"/>
      <c r="L16" s="54"/>
      <c r="XEZ16" s="80"/>
    </row>
    <row r="17" spans="2:12" ht="16.5" customHeight="1" x14ac:dyDescent="0.25">
      <c r="B17" s="50"/>
      <c r="C17" s="50"/>
      <c r="D17" s="50"/>
      <c r="E17" s="50"/>
      <c r="F17" s="50"/>
      <c r="G17" s="50"/>
      <c r="H17" s="50"/>
      <c r="I17" s="50"/>
      <c r="J17" s="88"/>
      <c r="K17" s="88"/>
      <c r="L17" s="54"/>
    </row>
    <row r="18" spans="2:12" ht="13.8" x14ac:dyDescent="0.2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2:12" ht="13.8" hidden="1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2:12" ht="13.8" hidden="1" x14ac:dyDescent="0.2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 ht="13.8" hidden="1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12" ht="13.8" hidden="1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ht="12.75" customHeight="1" x14ac:dyDescent="0.25"/>
    <row r="24" spans="2:12" ht="12.75" customHeight="1" x14ac:dyDescent="0.25"/>
    <row r="25" spans="2:12" ht="12.75" customHeight="1" x14ac:dyDescent="0.25"/>
    <row r="26" spans="2:12" ht="12.75" customHeight="1" x14ac:dyDescent="0.25"/>
    <row r="27" spans="2:12" ht="12.75" customHeight="1" x14ac:dyDescent="0.25"/>
    <row r="28" spans="2:12" ht="12.75" customHeight="1" x14ac:dyDescent="0.25"/>
    <row r="29" spans="2:12" ht="12.75" customHeight="1" x14ac:dyDescent="0.25"/>
    <row r="30" spans="2:12" ht="12.75" customHeight="1" x14ac:dyDescent="0.25"/>
    <row r="31" spans="2:12" ht="12.75" customHeight="1" x14ac:dyDescent="0.25"/>
    <row r="32" spans="2:1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</sheetData>
  <mergeCells count="2">
    <mergeCell ref="H7:H8"/>
    <mergeCell ref="J10:K17"/>
  </mergeCells>
  <conditionalFormatting sqref="B3">
    <cfRule type="containsText" dxfId="13" priority="7" operator="containsText" text="TBC">
      <formula>NOT(ISERROR(SEARCH("TBC",B3)))</formula>
    </cfRule>
  </conditionalFormatting>
  <conditionalFormatting sqref="B5">
    <cfRule type="containsText" dxfId="12" priority="6" operator="containsText" text="TBC">
      <formula>NOT(ISERROR(SEARCH("TBC",B5)))</formula>
    </cfRule>
  </conditionalFormatting>
  <conditionalFormatting sqref="B4">
    <cfRule type="containsText" dxfId="11" priority="5" operator="containsText" text="TBC">
      <formula>NOT(ISERROR(SEARCH("TBC",B4)))</formula>
    </cfRule>
  </conditionalFormatting>
  <conditionalFormatting sqref="B12">
    <cfRule type="containsText" dxfId="10" priority="2" operator="containsText" text="TBC">
      <formula>NOT(ISERROR(SEARCH("TBC",B12)))</formula>
    </cfRule>
  </conditionalFormatting>
  <conditionalFormatting sqref="B11">
    <cfRule type="containsText" dxfId="9" priority="1" operator="containsText" text="TBC">
      <formula>NOT(ISERROR(SEARCH("TBC",B11)))</formula>
    </cfRule>
  </conditionalFormatting>
  <pageMargins left="0.78740157480314965" right="0.78740157480314965" top="0.47244094488188981" bottom="0.98425196850393704" header="0.51181102362204722" footer="0.51181102362204722"/>
  <pageSetup paperSize="9" scale="61" orientation="portrait" r:id="rId1"/>
  <headerFooter>
    <oddHeader>&amp;L&amp;G</oddHeader>
    <firstHeader>&amp;L&amp;G</first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4"/>
  <sheetViews>
    <sheetView showGridLines="0" showRuler="0" zoomScale="85" zoomScaleNormal="85" zoomScaleSheetLayoutView="80" zoomScalePageLayoutView="55" workbookViewId="0">
      <selection activeCell="K24" sqref="K24"/>
    </sheetView>
  </sheetViews>
  <sheetFormatPr defaultColWidth="0" defaultRowHeight="12.75" customHeight="1" zeroHeight="1" x14ac:dyDescent="0.25"/>
  <cols>
    <col min="1" max="1" width="1.33203125" style="39" customWidth="1"/>
    <col min="2" max="2" width="17.5546875" style="39" customWidth="1"/>
    <col min="3" max="3" width="27.109375" style="39" customWidth="1"/>
    <col min="4" max="4" width="9.109375" style="39" customWidth="1"/>
    <col min="5" max="5" width="9.88671875" style="39" customWidth="1"/>
    <col min="6" max="6" width="14.33203125" style="39" customWidth="1"/>
    <col min="7" max="7" width="9.109375" style="39" customWidth="1"/>
    <col min="8" max="8" width="16.33203125" style="39" customWidth="1"/>
    <col min="9" max="9" width="15.5546875" style="39" customWidth="1"/>
    <col min="10" max="11" width="9.109375" style="39" customWidth="1"/>
    <col min="12" max="25" width="0" style="39" hidden="1" customWidth="1"/>
    <col min="26" max="16379" width="9.109375" style="39" hidden="1"/>
    <col min="16380" max="16380" width="14.88671875" style="39" hidden="1" customWidth="1"/>
    <col min="16381" max="16381" width="9.109375" style="39" hidden="1"/>
    <col min="16382" max="16382" width="14.88671875" style="39" hidden="1"/>
    <col min="16383" max="16383" width="9.109375" style="39" hidden="1"/>
    <col min="16384" max="16384" width="0" style="39" hidden="1"/>
  </cols>
  <sheetData>
    <row r="1" spans="1:12 16380:16380" ht="26.25" customHeight="1" x14ac:dyDescent="0.25">
      <c r="A1" s="40"/>
      <c r="B1" s="41"/>
      <c r="C1" s="42"/>
      <c r="D1" s="42"/>
      <c r="E1" s="42"/>
      <c r="F1" s="42"/>
      <c r="G1" s="42"/>
      <c r="H1" s="43"/>
      <c r="I1" s="43"/>
    </row>
    <row r="2" spans="1:12 16380:16380" ht="26.25" customHeight="1" x14ac:dyDescent="0.25">
      <c r="A2" s="40"/>
      <c r="B2" s="41"/>
      <c r="C2" s="42"/>
      <c r="D2" s="42"/>
      <c r="E2" s="42"/>
      <c r="F2" s="42"/>
      <c r="G2" s="42"/>
      <c r="H2" s="43"/>
      <c r="I2" s="43"/>
    </row>
    <row r="3" spans="1:12 16380:16380" s="99" customFormat="1" ht="20.399999999999999" x14ac:dyDescent="0.45">
      <c r="A3" s="47" t="s">
        <v>0</v>
      </c>
      <c r="B3" s="101" t="s">
        <v>1</v>
      </c>
      <c r="C3" s="96"/>
      <c r="D3" s="97"/>
      <c r="E3" s="97"/>
      <c r="F3" s="97"/>
      <c r="G3" s="97"/>
      <c r="H3" s="98"/>
      <c r="I3" s="98"/>
    </row>
    <row r="4" spans="1:12 16380:16380" s="99" customFormat="1" ht="20.399999999999999" x14ac:dyDescent="0.45">
      <c r="A4" s="47"/>
      <c r="B4" s="95">
        <v>43907</v>
      </c>
      <c r="C4" s="96"/>
      <c r="D4" s="97"/>
      <c r="E4" s="97"/>
      <c r="F4" s="97"/>
      <c r="G4" s="97"/>
      <c r="H4" s="98"/>
      <c r="I4" s="98"/>
    </row>
    <row r="5" spans="1:12 16380:16380" s="99" customFormat="1" ht="20.399999999999999" x14ac:dyDescent="0.45">
      <c r="A5" s="47"/>
      <c r="B5" s="100"/>
      <c r="C5" s="96"/>
      <c r="D5" s="97"/>
      <c r="E5" s="97"/>
      <c r="F5" s="97"/>
      <c r="G5" s="97"/>
      <c r="H5" s="98"/>
      <c r="I5" s="98"/>
    </row>
    <row r="6" spans="1:12 16380:16380" s="99" customFormat="1" ht="21.75" customHeight="1" x14ac:dyDescent="0.45">
      <c r="A6" s="47" t="s">
        <v>2</v>
      </c>
      <c r="B6" s="100" t="s">
        <v>18</v>
      </c>
      <c r="C6" s="96"/>
      <c r="D6" s="97"/>
      <c r="E6" s="97"/>
      <c r="F6" s="97"/>
      <c r="G6" s="97"/>
      <c r="H6" s="98"/>
      <c r="I6" s="98"/>
    </row>
    <row r="7" spans="1:12 16380:16380" ht="17.399999999999999" customHeight="1" x14ac:dyDescent="0.55000000000000004">
      <c r="A7" s="43"/>
      <c r="B7" s="46"/>
      <c r="C7" s="44"/>
      <c r="D7" s="45"/>
      <c r="E7" s="45"/>
      <c r="F7" s="45"/>
      <c r="G7" s="45"/>
      <c r="H7" s="86"/>
      <c r="I7" s="19"/>
    </row>
    <row r="8" spans="1:12 16380:16380" ht="17.399999999999999" customHeight="1" x14ac:dyDescent="0.55000000000000004">
      <c r="A8" s="48"/>
      <c r="B8" s="43"/>
      <c r="C8" s="44"/>
      <c r="D8" s="45"/>
      <c r="E8" s="45"/>
      <c r="F8" s="45"/>
      <c r="G8" s="45"/>
      <c r="H8" s="87"/>
      <c r="I8" s="19"/>
    </row>
    <row r="9" spans="1:12 16380:16380" ht="64.5" customHeight="1" x14ac:dyDescent="0.25">
      <c r="A9" s="49"/>
      <c r="B9" s="89" t="s">
        <v>4</v>
      </c>
      <c r="C9" s="90" t="s">
        <v>5</v>
      </c>
      <c r="D9" s="90" t="s">
        <v>6</v>
      </c>
      <c r="E9" s="90" t="s">
        <v>7</v>
      </c>
      <c r="F9" s="90" t="s">
        <v>8</v>
      </c>
      <c r="G9" s="90" t="s">
        <v>47</v>
      </c>
      <c r="H9" s="90" t="s">
        <v>9</v>
      </c>
      <c r="I9" s="90" t="s">
        <v>80</v>
      </c>
    </row>
    <row r="10" spans="1:12 16380:16380" ht="15" customHeight="1" x14ac:dyDescent="0.25">
      <c r="B10" s="50"/>
      <c r="C10" s="50"/>
      <c r="D10" s="50"/>
      <c r="E10" s="50"/>
      <c r="F10" s="50"/>
      <c r="G10" s="50"/>
      <c r="H10" s="50"/>
      <c r="I10" s="50"/>
      <c r="J10" s="88"/>
      <c r="K10" s="88"/>
      <c r="L10" s="54"/>
      <c r="XEZ10" s="80"/>
    </row>
    <row r="11" spans="1:12 16380:16380" ht="15" customHeight="1" x14ac:dyDescent="0.25">
      <c r="B11" s="69" t="s">
        <v>82</v>
      </c>
      <c r="C11" s="51"/>
      <c r="D11" s="52"/>
      <c r="E11" s="51"/>
      <c r="F11" s="51"/>
      <c r="G11" s="53"/>
      <c r="H11" s="51"/>
      <c r="I11" s="51"/>
      <c r="J11" s="88"/>
      <c r="K11" s="88"/>
      <c r="L11" s="54"/>
      <c r="XEZ11" s="80"/>
    </row>
    <row r="12" spans="1:12 16380:16380" ht="15" customHeight="1" x14ac:dyDescent="0.25">
      <c r="B12" s="69" t="s">
        <v>37</v>
      </c>
      <c r="C12" s="51"/>
      <c r="D12" s="52"/>
      <c r="E12" s="51"/>
      <c r="F12" s="51"/>
      <c r="G12" s="53"/>
      <c r="H12" s="51"/>
      <c r="I12" s="51"/>
      <c r="J12" s="88"/>
      <c r="K12" s="88"/>
      <c r="L12" s="54"/>
      <c r="XEZ12" s="80"/>
    </row>
    <row r="13" spans="1:12 16380:16380" ht="15" customHeight="1" x14ac:dyDescent="0.25">
      <c r="B13" s="92" t="s">
        <v>90</v>
      </c>
      <c r="C13" s="30" t="s">
        <v>91</v>
      </c>
      <c r="D13" s="31">
        <v>50</v>
      </c>
      <c r="E13" s="32">
        <v>2</v>
      </c>
      <c r="F13" s="32" t="s">
        <v>87</v>
      </c>
      <c r="G13" s="32">
        <v>14</v>
      </c>
      <c r="H13" s="32" t="s">
        <v>83</v>
      </c>
      <c r="I13" s="55">
        <v>16540</v>
      </c>
      <c r="J13" s="88"/>
      <c r="K13" s="88"/>
      <c r="L13" s="54"/>
      <c r="XEZ13" s="80"/>
    </row>
    <row r="14" spans="1:12 16380:16380" ht="15" customHeight="1" x14ac:dyDescent="0.25">
      <c r="B14" s="92" t="s">
        <v>92</v>
      </c>
      <c r="C14" s="30" t="s">
        <v>93</v>
      </c>
      <c r="D14" s="31">
        <v>80</v>
      </c>
      <c r="E14" s="32">
        <v>2</v>
      </c>
      <c r="F14" s="32" t="s">
        <v>88</v>
      </c>
      <c r="G14" s="32">
        <v>20</v>
      </c>
      <c r="H14" s="32" t="s">
        <v>84</v>
      </c>
      <c r="I14" s="55">
        <v>19510</v>
      </c>
      <c r="J14" s="88"/>
      <c r="K14" s="88"/>
      <c r="L14" s="54"/>
      <c r="XEZ14" s="80"/>
    </row>
    <row r="15" spans="1:12 16380:16380" ht="15" customHeight="1" x14ac:dyDescent="0.25">
      <c r="B15" s="92" t="s">
        <v>94</v>
      </c>
      <c r="C15" s="30" t="s">
        <v>95</v>
      </c>
      <c r="D15" s="31">
        <v>100</v>
      </c>
      <c r="E15" s="32">
        <v>2</v>
      </c>
      <c r="F15" s="32" t="s">
        <v>89</v>
      </c>
      <c r="G15" s="32">
        <v>24</v>
      </c>
      <c r="H15" s="32" t="s">
        <v>85</v>
      </c>
      <c r="I15" s="55">
        <v>22300</v>
      </c>
      <c r="J15" s="88"/>
      <c r="K15" s="88"/>
      <c r="L15" s="54"/>
      <c r="XEZ15" s="80"/>
    </row>
    <row r="16" spans="1:12 16380:16380" ht="15" customHeight="1" x14ac:dyDescent="0.25">
      <c r="B16" s="56"/>
      <c r="C16" s="56"/>
      <c r="D16" s="57"/>
      <c r="E16" s="58"/>
      <c r="F16" s="57"/>
      <c r="G16" s="59"/>
      <c r="H16" s="60"/>
      <c r="I16" s="60"/>
      <c r="J16" s="88"/>
      <c r="K16" s="88"/>
      <c r="L16" s="54"/>
      <c r="XEZ16" s="80"/>
    </row>
    <row r="17" spans="2:12" ht="16.5" customHeight="1" x14ac:dyDescent="0.25">
      <c r="B17" s="50"/>
      <c r="C17" s="50"/>
      <c r="D17" s="50"/>
      <c r="E17" s="50"/>
      <c r="F17" s="50"/>
      <c r="G17" s="50"/>
      <c r="H17" s="50"/>
      <c r="I17" s="50"/>
      <c r="J17" s="88"/>
      <c r="K17" s="88"/>
      <c r="L17" s="54"/>
    </row>
    <row r="18" spans="2:12" ht="13.8" x14ac:dyDescent="0.2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2:12" ht="14.25" hidden="1" customHeight="1" x14ac:dyDescent="0.2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</row>
    <row r="20" spans="2:12" ht="14.25" hidden="1" customHeight="1" x14ac:dyDescent="0.2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 ht="14.25" hidden="1" customHeight="1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12" ht="14.25" hidden="1" customHeight="1" x14ac:dyDescent="0.2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ht="12.75" customHeight="1" x14ac:dyDescent="0.25"/>
    <row r="24" spans="2:12" ht="12.75" customHeight="1" x14ac:dyDescent="0.25"/>
    <row r="25" spans="2:12" ht="12.75" customHeight="1" x14ac:dyDescent="0.25"/>
    <row r="26" spans="2:12" ht="12.75" customHeight="1" x14ac:dyDescent="0.25"/>
    <row r="27" spans="2:12" ht="12.75" customHeight="1" x14ac:dyDescent="0.25"/>
    <row r="28" spans="2:12" ht="12.75" customHeight="1" x14ac:dyDescent="0.25"/>
    <row r="29" spans="2:12" ht="12.75" customHeight="1" x14ac:dyDescent="0.25"/>
    <row r="30" spans="2:12" ht="12.75" customHeight="1" x14ac:dyDescent="0.25"/>
    <row r="31" spans="2:12" ht="12.75" customHeight="1" x14ac:dyDescent="0.25"/>
    <row r="32" spans="2:1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</sheetData>
  <mergeCells count="2">
    <mergeCell ref="H7:H8"/>
    <mergeCell ref="J10:K17"/>
  </mergeCells>
  <conditionalFormatting sqref="B3">
    <cfRule type="containsText" dxfId="8" priority="11" operator="containsText" text="TBC">
      <formula>NOT(ISERROR(SEARCH("TBC",B3)))</formula>
    </cfRule>
  </conditionalFormatting>
  <conditionalFormatting sqref="B5">
    <cfRule type="containsText" dxfId="7" priority="10" operator="containsText" text="TBC">
      <formula>NOT(ISERROR(SEARCH("TBC",B5)))</formula>
    </cfRule>
  </conditionalFormatting>
  <conditionalFormatting sqref="B4">
    <cfRule type="containsText" dxfId="6" priority="9" operator="containsText" text="TBC">
      <formula>NOT(ISERROR(SEARCH("TBC",B4)))</formula>
    </cfRule>
  </conditionalFormatting>
  <conditionalFormatting sqref="B12">
    <cfRule type="containsText" dxfId="5" priority="2" operator="containsText" text="TBC">
      <formula>NOT(ISERROR(SEARCH("TBC",B12)))</formula>
    </cfRule>
  </conditionalFormatting>
  <conditionalFormatting sqref="B11">
    <cfRule type="containsText" dxfId="4" priority="1" operator="containsText" text="TBC">
      <formula>NOT(ISERROR(SEARCH("TBC",B11)))</formula>
    </cfRule>
  </conditionalFormatting>
  <pageMargins left="0.78740157480314965" right="0.78740157480314965" top="0.47244094488188981" bottom="0.98425196850393704" header="0.51181102362204722" footer="0.51181102362204722"/>
  <pageSetup paperSize="9" scale="61" orientation="portrait" r:id="rId1"/>
  <headerFooter>
    <oddHeader>&amp;L&amp;G</oddHeader>
    <firstHeader>&amp;L&amp;G</first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topLeftCell="A10" zoomScaleNormal="100" workbookViewId="0">
      <selection activeCell="K45" sqref="K45"/>
    </sheetView>
  </sheetViews>
  <sheetFormatPr defaultColWidth="9.109375" defaultRowHeight="14.4" x14ac:dyDescent="0.3"/>
  <cols>
    <col min="1" max="1" width="9.109375" style="1"/>
    <col min="2" max="2" width="12.5546875" customWidth="1"/>
    <col min="3" max="3" width="17.5546875" customWidth="1"/>
    <col min="4" max="10" width="8.109375" style="2" bestFit="1" customWidth="1"/>
    <col min="11" max="16384" width="9.109375" style="1"/>
  </cols>
  <sheetData>
    <row r="1" spans="2:10" ht="13.2" x14ac:dyDescent="0.25">
      <c r="B1" s="2"/>
      <c r="C1" s="2"/>
    </row>
    <row r="2" spans="2:10" ht="13.2" x14ac:dyDescent="0.25">
      <c r="B2" s="11" t="s">
        <v>27</v>
      </c>
      <c r="C2" s="2"/>
    </row>
    <row r="3" spans="2:10" ht="13.2" x14ac:dyDescent="0.25">
      <c r="B3" s="11" t="s">
        <v>26</v>
      </c>
      <c r="C3" s="2"/>
    </row>
    <row r="4" spans="2:10" ht="13.2" x14ac:dyDescent="0.25">
      <c r="B4" s="2"/>
      <c r="C4" s="2"/>
    </row>
    <row r="5" spans="2:10" ht="13.2" x14ac:dyDescent="0.25">
      <c r="B5" s="11" t="s">
        <v>25</v>
      </c>
      <c r="C5" s="2"/>
    </row>
    <row r="6" spans="2:10" ht="13.2" x14ac:dyDescent="0.25">
      <c r="B6" s="11" t="s">
        <v>24</v>
      </c>
      <c r="C6" s="2"/>
    </row>
    <row r="7" spans="2:10" ht="13.2" x14ac:dyDescent="0.25">
      <c r="B7" s="2"/>
      <c r="C7" s="2"/>
    </row>
    <row r="8" spans="2:10" ht="13.2" x14ac:dyDescent="0.25">
      <c r="B8" s="11" t="s">
        <v>3</v>
      </c>
      <c r="C8" s="1"/>
      <c r="D8" s="1"/>
      <c r="E8" s="1"/>
      <c r="F8" s="1"/>
      <c r="G8" s="1"/>
      <c r="H8" s="1"/>
      <c r="I8" s="1"/>
      <c r="J8" s="1"/>
    </row>
    <row r="9" spans="2:10" ht="13.2" x14ac:dyDescent="0.25">
      <c r="B9" s="11" t="s">
        <v>18</v>
      </c>
      <c r="C9" s="1"/>
      <c r="D9" s="1"/>
      <c r="E9" s="1"/>
      <c r="F9" s="1"/>
      <c r="G9" s="1"/>
      <c r="H9" s="1"/>
      <c r="I9" s="1"/>
      <c r="J9" s="1"/>
    </row>
    <row r="10" spans="2:10" ht="13.2" x14ac:dyDescent="0.25">
      <c r="B10" s="71"/>
      <c r="C10" s="1"/>
      <c r="D10" s="1"/>
      <c r="E10" s="1"/>
      <c r="F10" s="1"/>
      <c r="G10" s="1"/>
      <c r="H10" s="1"/>
      <c r="I10" s="1"/>
      <c r="J10" s="1"/>
    </row>
    <row r="11" spans="2:10" ht="13.2" x14ac:dyDescent="0.25">
      <c r="B11" s="72" t="s">
        <v>35</v>
      </c>
      <c r="C11" s="1"/>
      <c r="D11" s="1"/>
      <c r="E11" s="1"/>
      <c r="F11" s="1"/>
      <c r="G11" s="1"/>
      <c r="H11" s="1"/>
      <c r="I11" s="1"/>
      <c r="J11" s="1"/>
    </row>
    <row r="12" spans="2:10" s="12" customFormat="1" ht="13.2" x14ac:dyDescent="0.25"/>
    <row r="13" spans="2:10" ht="13.2" x14ac:dyDescent="0.25">
      <c r="B13" s="7" t="s">
        <v>23</v>
      </c>
      <c r="C13" s="13"/>
      <c r="D13" s="13"/>
      <c r="E13" s="13"/>
      <c r="F13" s="13" t="str">
        <f t="shared" ref="F13:I13" si="0">CONCATENATE(F15,"-",F16)</f>
        <v>65,01-68</v>
      </c>
      <c r="G13" s="13" t="str">
        <f t="shared" si="0"/>
        <v>68,01-73</v>
      </c>
      <c r="H13" s="13" t="str">
        <f t="shared" si="0"/>
        <v>73,01-76</v>
      </c>
      <c r="I13" s="13" t="str">
        <f t="shared" si="0"/>
        <v>76,01-79</v>
      </c>
      <c r="J13" s="13" t="s">
        <v>48</v>
      </c>
    </row>
    <row r="14" spans="2:10" ht="13.2" x14ac:dyDescent="0.25">
      <c r="B14" s="6"/>
      <c r="C14" s="14"/>
      <c r="D14" s="14"/>
      <c r="E14" s="14"/>
      <c r="F14" s="14"/>
      <c r="G14" s="14">
        <v>5</v>
      </c>
      <c r="H14" s="14">
        <v>3</v>
      </c>
      <c r="I14" s="14">
        <v>3</v>
      </c>
      <c r="J14" s="14">
        <v>3</v>
      </c>
    </row>
    <row r="15" spans="2:10" s="8" customFormat="1" ht="13.2" x14ac:dyDescent="0.25">
      <c r="B15" s="11" t="s">
        <v>22</v>
      </c>
      <c r="C15" s="15"/>
      <c r="D15" s="15"/>
      <c r="E15" s="15"/>
      <c r="F15" s="73">
        <f>65.01</f>
        <v>65.010000000000005</v>
      </c>
      <c r="G15" s="16">
        <f t="shared" ref="G15:J15" si="1">F16+0.01</f>
        <v>68.010000000000005</v>
      </c>
      <c r="H15" s="15">
        <f t="shared" si="1"/>
        <v>73.010000000000005</v>
      </c>
      <c r="I15" s="15">
        <f t="shared" si="1"/>
        <v>76.010000000000005</v>
      </c>
      <c r="J15" s="15">
        <f t="shared" si="1"/>
        <v>79.010000000000005</v>
      </c>
    </row>
    <row r="16" spans="2:10" ht="13.2" x14ac:dyDescent="0.25">
      <c r="B16" s="11" t="s">
        <v>21</v>
      </c>
      <c r="C16" s="17"/>
      <c r="D16" s="17"/>
      <c r="E16" s="17"/>
      <c r="F16" s="74">
        <v>68</v>
      </c>
      <c r="G16" s="18">
        <f>G15+G14-0.01</f>
        <v>73</v>
      </c>
      <c r="H16" s="17">
        <f t="shared" ref="H16:J16" si="2">H15+H14-0.01</f>
        <v>76</v>
      </c>
      <c r="I16" s="17">
        <f t="shared" si="2"/>
        <v>79</v>
      </c>
      <c r="J16" s="17">
        <f t="shared" si="2"/>
        <v>82</v>
      </c>
    </row>
    <row r="17" spans="2:11" ht="13.2" x14ac:dyDescent="0.25">
      <c r="B17" s="11"/>
      <c r="C17" s="9"/>
      <c r="D17" s="9"/>
      <c r="E17" s="9"/>
      <c r="F17" s="9">
        <f>G$16/F$16-1</f>
        <v>7.3529411764705843E-2</v>
      </c>
      <c r="G17" s="9">
        <f>H$16/G$16-1</f>
        <v>4.1095890410958846E-2</v>
      </c>
      <c r="H17" s="9">
        <f>I$16/H$16-1</f>
        <v>3.9473684210526327E-2</v>
      </c>
      <c r="I17" s="9">
        <f>J$16/I$16-1</f>
        <v>3.7974683544303778E-2</v>
      </c>
      <c r="J17" s="9"/>
    </row>
    <row r="18" spans="2:11" ht="13.2" x14ac:dyDescent="0.25">
      <c r="B18" s="10"/>
      <c r="C18" s="9"/>
      <c r="D18" s="9"/>
      <c r="E18" s="9"/>
      <c r="F18" s="9">
        <f>F16/$G$16-1</f>
        <v>-6.8493150684931559E-2</v>
      </c>
      <c r="G18" s="9">
        <f>G16/$G$16-1</f>
        <v>0</v>
      </c>
      <c r="H18" s="9">
        <f>H16/$G$16-1</f>
        <v>4.1095890410958846E-2</v>
      </c>
      <c r="I18" s="9">
        <f>I16/$G$16-1</f>
        <v>8.2191780821917915E-2</v>
      </c>
      <c r="J18" s="9">
        <f t="shared" ref="J18" si="3">J16/$G$16-1</f>
        <v>0.12328767123287676</v>
      </c>
    </row>
    <row r="19" spans="2:11" s="8" customFormat="1" ht="13.2" x14ac:dyDescent="0.25">
      <c r="B19" s="2"/>
      <c r="F19" s="2"/>
      <c r="G19" s="2"/>
      <c r="H19" s="2"/>
      <c r="I19" s="2"/>
      <c r="J19" s="2"/>
      <c r="K19" s="2"/>
    </row>
    <row r="20" spans="2:11" ht="13.2" x14ac:dyDescent="0.25">
      <c r="B20" s="2"/>
      <c r="C20" s="2"/>
    </row>
    <row r="21" spans="2:11" ht="13.2" x14ac:dyDescent="0.25">
      <c r="B21" s="5">
        <v>0</v>
      </c>
      <c r="C21" s="5">
        <v>0</v>
      </c>
      <c r="D21" s="5">
        <v>0</v>
      </c>
      <c r="E21" s="4"/>
      <c r="F21" s="4"/>
      <c r="G21" s="4"/>
      <c r="H21" s="4"/>
      <c r="I21" s="4"/>
      <c r="J21" s="4"/>
    </row>
    <row r="22" spans="2:11" ht="13.2" x14ac:dyDescent="0.25">
      <c r="B22" s="2"/>
      <c r="C22" s="2"/>
    </row>
    <row r="23" spans="2:11" ht="13.2" x14ac:dyDescent="0.25">
      <c r="B23" s="72" t="s">
        <v>36</v>
      </c>
      <c r="C23" s="2"/>
    </row>
    <row r="24" spans="2:11" ht="13.2" x14ac:dyDescent="0.25">
      <c r="B24" s="2"/>
      <c r="C24" s="2"/>
    </row>
    <row r="25" spans="2:11" ht="26.4" x14ac:dyDescent="0.25">
      <c r="B25" s="3" t="s">
        <v>20</v>
      </c>
      <c r="C25" s="3" t="s">
        <v>19</v>
      </c>
      <c r="D25" s="79" t="s">
        <v>71</v>
      </c>
      <c r="E25" s="79" t="s">
        <v>72</v>
      </c>
      <c r="F25" s="3" t="s">
        <v>77</v>
      </c>
      <c r="G25" s="3" t="s">
        <v>78</v>
      </c>
      <c r="H25" s="3" t="s">
        <v>79</v>
      </c>
    </row>
    <row r="26" spans="2:11" s="75" customFormat="1" ht="10.199999999999999" x14ac:dyDescent="0.2">
      <c r="B26" s="76" t="s">
        <v>43</v>
      </c>
      <c r="C26" s="77" t="s">
        <v>49</v>
      </c>
      <c r="D26" s="78">
        <v>9960</v>
      </c>
      <c r="E26" s="78">
        <v>10130</v>
      </c>
      <c r="F26" s="81">
        <v>9960</v>
      </c>
      <c r="G26" s="81">
        <f>F26/1.18</f>
        <v>8440.6779661016953</v>
      </c>
      <c r="H26" s="76">
        <f>ROUND(G26*1.2,-1)</f>
        <v>10130</v>
      </c>
      <c r="I26" s="82"/>
      <c r="J26" s="82"/>
    </row>
    <row r="27" spans="2:11" s="75" customFormat="1" ht="10.199999999999999" x14ac:dyDescent="0.2">
      <c r="B27" s="76" t="s">
        <v>44</v>
      </c>
      <c r="C27" s="77" t="s">
        <v>50</v>
      </c>
      <c r="D27" s="78">
        <v>11060</v>
      </c>
      <c r="E27" s="78">
        <v>11250</v>
      </c>
      <c r="F27" s="81">
        <v>11060</v>
      </c>
      <c r="G27" s="81">
        <f t="shared" ref="G27:G46" si="4">F27/1.18</f>
        <v>9372.8813559322043</v>
      </c>
      <c r="H27" s="76">
        <f t="shared" ref="H27:H46" si="5">ROUND(G27*1.2,-1)</f>
        <v>11250</v>
      </c>
      <c r="I27" s="82"/>
      <c r="J27" s="82"/>
    </row>
    <row r="28" spans="2:11" s="75" customFormat="1" ht="10.199999999999999" x14ac:dyDescent="0.2">
      <c r="B28" s="76" t="s">
        <v>45</v>
      </c>
      <c r="C28" s="77" t="s">
        <v>51</v>
      </c>
      <c r="D28" s="78">
        <v>13050</v>
      </c>
      <c r="E28" s="78">
        <v>13270</v>
      </c>
      <c r="F28" s="81">
        <v>13050</v>
      </c>
      <c r="G28" s="81">
        <f t="shared" si="4"/>
        <v>11059.322033898306</v>
      </c>
      <c r="H28" s="76">
        <f t="shared" si="5"/>
        <v>13270</v>
      </c>
      <c r="I28" s="82"/>
      <c r="J28" s="82"/>
    </row>
    <row r="29" spans="2:11" s="75" customFormat="1" ht="10.199999999999999" x14ac:dyDescent="0.2">
      <c r="B29" s="76" t="s">
        <v>42</v>
      </c>
      <c r="C29" s="77" t="s">
        <v>52</v>
      </c>
      <c r="D29" s="78">
        <v>14930</v>
      </c>
      <c r="E29" s="78">
        <v>15180</v>
      </c>
      <c r="F29" s="81">
        <v>14930</v>
      </c>
      <c r="G29" s="81">
        <f t="shared" si="4"/>
        <v>12652.542372881357</v>
      </c>
      <c r="H29" s="76">
        <f t="shared" si="5"/>
        <v>15180</v>
      </c>
      <c r="I29" s="82"/>
      <c r="J29" s="82"/>
    </row>
    <row r="30" spans="2:11" s="75" customFormat="1" ht="10.199999999999999" x14ac:dyDescent="0.2">
      <c r="B30" s="76" t="s">
        <v>53</v>
      </c>
      <c r="C30" s="77" t="s">
        <v>54</v>
      </c>
      <c r="D30" s="78">
        <v>6370</v>
      </c>
      <c r="E30" s="78">
        <v>5770</v>
      </c>
      <c r="F30" s="81">
        <v>5670</v>
      </c>
      <c r="G30" s="81">
        <f t="shared" si="4"/>
        <v>4805.0847457627124</v>
      </c>
      <c r="H30" s="76">
        <f t="shared" si="5"/>
        <v>5770</v>
      </c>
      <c r="I30" s="82"/>
      <c r="J30" s="82"/>
    </row>
    <row r="31" spans="2:11" s="75" customFormat="1" ht="10.199999999999999" x14ac:dyDescent="0.2">
      <c r="B31" s="76" t="s">
        <v>55</v>
      </c>
      <c r="C31" s="77" t="s">
        <v>56</v>
      </c>
      <c r="D31" s="78">
        <v>6420</v>
      </c>
      <c r="E31" s="78">
        <v>5820</v>
      </c>
      <c r="F31" s="81">
        <v>5720</v>
      </c>
      <c r="G31" s="81">
        <f t="shared" si="4"/>
        <v>4847.4576271186443</v>
      </c>
      <c r="H31" s="76">
        <f>ROUND(G31*1.2,-1)</f>
        <v>5820</v>
      </c>
      <c r="I31" s="82"/>
      <c r="J31" s="82"/>
    </row>
    <row r="32" spans="2:11" s="75" customFormat="1" ht="10.199999999999999" x14ac:dyDescent="0.2">
      <c r="B32" s="76" t="s">
        <v>57</v>
      </c>
      <c r="C32" s="77" t="s">
        <v>58</v>
      </c>
      <c r="D32" s="78">
        <v>7380</v>
      </c>
      <c r="E32" s="78">
        <v>6680</v>
      </c>
      <c r="F32" s="81">
        <v>6570</v>
      </c>
      <c r="G32" s="81">
        <f t="shared" si="4"/>
        <v>5567.7966101694919</v>
      </c>
      <c r="H32" s="76">
        <f t="shared" si="5"/>
        <v>6680</v>
      </c>
      <c r="I32" s="82"/>
      <c r="J32" s="82"/>
    </row>
    <row r="33" spans="2:10" s="75" customFormat="1" ht="10.199999999999999" x14ac:dyDescent="0.2">
      <c r="B33" s="76" t="s">
        <v>59</v>
      </c>
      <c r="C33" s="77" t="s">
        <v>60</v>
      </c>
      <c r="D33" s="78">
        <v>8960</v>
      </c>
      <c r="E33" s="78">
        <v>8120</v>
      </c>
      <c r="F33" s="81">
        <v>7980</v>
      </c>
      <c r="G33" s="81">
        <f t="shared" si="4"/>
        <v>6762.7118644067796</v>
      </c>
      <c r="H33" s="76">
        <f t="shared" si="5"/>
        <v>8120</v>
      </c>
      <c r="I33" s="82"/>
      <c r="J33" s="82"/>
    </row>
    <row r="34" spans="2:10" s="75" customFormat="1" ht="10.199999999999999" x14ac:dyDescent="0.2">
      <c r="B34" s="76" t="s">
        <v>61</v>
      </c>
      <c r="C34" s="77" t="s">
        <v>62</v>
      </c>
      <c r="D34" s="78">
        <v>5910</v>
      </c>
      <c r="E34" s="78">
        <v>6010</v>
      </c>
      <c r="F34" s="81">
        <v>5910</v>
      </c>
      <c r="G34" s="81">
        <f t="shared" si="4"/>
        <v>5008.4745762711864</v>
      </c>
      <c r="H34" s="76">
        <f t="shared" si="5"/>
        <v>6010</v>
      </c>
      <c r="I34" s="82"/>
      <c r="J34" s="82"/>
    </row>
    <row r="35" spans="2:10" s="75" customFormat="1" ht="10.199999999999999" x14ac:dyDescent="0.2">
      <c r="B35" s="76" t="s">
        <v>63</v>
      </c>
      <c r="C35" s="77" t="s">
        <v>64</v>
      </c>
      <c r="D35" s="78">
        <v>5910</v>
      </c>
      <c r="E35" s="78">
        <v>6010</v>
      </c>
      <c r="F35" s="81">
        <v>5910</v>
      </c>
      <c r="G35" s="81">
        <f t="shared" si="4"/>
        <v>5008.4745762711864</v>
      </c>
      <c r="H35" s="76">
        <f t="shared" si="5"/>
        <v>6010</v>
      </c>
      <c r="I35" s="82"/>
      <c r="J35" s="82"/>
    </row>
    <row r="36" spans="2:10" s="75" customFormat="1" ht="10.199999999999999" x14ac:dyDescent="0.2">
      <c r="B36" s="76" t="s">
        <v>65</v>
      </c>
      <c r="C36" s="77" t="s">
        <v>66</v>
      </c>
      <c r="D36" s="78">
        <v>6690</v>
      </c>
      <c r="E36" s="78">
        <v>6800</v>
      </c>
      <c r="F36" s="81">
        <v>6690</v>
      </c>
      <c r="G36" s="81">
        <f t="shared" si="4"/>
        <v>5669.4915254237294</v>
      </c>
      <c r="H36" s="76">
        <f t="shared" si="5"/>
        <v>6800</v>
      </c>
      <c r="I36" s="82"/>
      <c r="J36" s="82"/>
    </row>
    <row r="37" spans="2:10" s="75" customFormat="1" ht="10.199999999999999" x14ac:dyDescent="0.2">
      <c r="B37" s="76" t="s">
        <v>67</v>
      </c>
      <c r="C37" s="77" t="s">
        <v>68</v>
      </c>
      <c r="D37" s="78">
        <v>6690</v>
      </c>
      <c r="E37" s="78">
        <v>6800</v>
      </c>
      <c r="F37" s="81">
        <v>6690</v>
      </c>
      <c r="G37" s="81">
        <f t="shared" si="4"/>
        <v>5669.4915254237294</v>
      </c>
      <c r="H37" s="76">
        <f t="shared" si="5"/>
        <v>6800</v>
      </c>
      <c r="I37" s="82"/>
      <c r="J37" s="82"/>
    </row>
    <row r="38" spans="2:10" s="75" customFormat="1" ht="10.199999999999999" x14ac:dyDescent="0.2">
      <c r="B38" s="76" t="s">
        <v>69</v>
      </c>
      <c r="C38" s="77" t="s">
        <v>70</v>
      </c>
      <c r="D38" s="78">
        <v>7320</v>
      </c>
      <c r="E38" s="78">
        <v>7440</v>
      </c>
      <c r="F38" s="81">
        <v>7320</v>
      </c>
      <c r="G38" s="81">
        <f t="shared" si="4"/>
        <v>6203.3898305084749</v>
      </c>
      <c r="H38" s="76">
        <f t="shared" si="5"/>
        <v>7440</v>
      </c>
      <c r="I38" s="82"/>
      <c r="J38" s="82"/>
    </row>
    <row r="39" spans="2:10" s="75" customFormat="1" ht="10.199999999999999" x14ac:dyDescent="0.2">
      <c r="B39" s="76" t="s">
        <v>38</v>
      </c>
      <c r="C39" s="77" t="s">
        <v>73</v>
      </c>
      <c r="D39" s="78">
        <v>9960</v>
      </c>
      <c r="E39" s="78">
        <v>10130</v>
      </c>
      <c r="F39" s="81">
        <v>9960</v>
      </c>
      <c r="G39" s="81">
        <f t="shared" si="4"/>
        <v>8440.6779661016953</v>
      </c>
      <c r="H39" s="76">
        <f t="shared" si="5"/>
        <v>10130</v>
      </c>
      <c r="I39" s="82"/>
      <c r="J39" s="82"/>
    </row>
    <row r="40" spans="2:10" ht="13.2" x14ac:dyDescent="0.25">
      <c r="B40" s="76" t="s">
        <v>39</v>
      </c>
      <c r="C40" s="77" t="s">
        <v>74</v>
      </c>
      <c r="D40" s="78">
        <v>11060</v>
      </c>
      <c r="E40" s="78">
        <v>11250</v>
      </c>
      <c r="F40" s="81">
        <v>11060</v>
      </c>
      <c r="G40" s="81">
        <f t="shared" si="4"/>
        <v>9372.8813559322043</v>
      </c>
      <c r="H40" s="76">
        <f t="shared" si="5"/>
        <v>11250</v>
      </c>
      <c r="I40" s="82"/>
      <c r="J40" s="82"/>
    </row>
    <row r="41" spans="2:10" ht="13.2" x14ac:dyDescent="0.25">
      <c r="B41" s="76" t="s">
        <v>40</v>
      </c>
      <c r="C41" s="77" t="s">
        <v>75</v>
      </c>
      <c r="D41" s="78">
        <v>13050</v>
      </c>
      <c r="E41" s="78">
        <v>13270</v>
      </c>
      <c r="F41" s="81">
        <v>13050</v>
      </c>
      <c r="G41" s="81">
        <f t="shared" si="4"/>
        <v>11059.322033898306</v>
      </c>
      <c r="H41" s="76">
        <f t="shared" si="5"/>
        <v>13270</v>
      </c>
      <c r="I41" s="82"/>
      <c r="J41" s="82"/>
    </row>
    <row r="42" spans="2:10" ht="13.2" x14ac:dyDescent="0.25">
      <c r="B42" s="76" t="s">
        <v>41</v>
      </c>
      <c r="C42" s="77" t="s">
        <v>76</v>
      </c>
      <c r="D42" s="78">
        <v>14930</v>
      </c>
      <c r="E42" s="78">
        <v>15180</v>
      </c>
      <c r="F42" s="81">
        <v>14930</v>
      </c>
      <c r="G42" s="81">
        <f t="shared" si="4"/>
        <v>12652.542372881357</v>
      </c>
      <c r="H42" s="76">
        <f t="shared" si="5"/>
        <v>15180</v>
      </c>
      <c r="I42" s="82"/>
      <c r="J42" s="82"/>
    </row>
    <row r="43" spans="2:10" ht="13.2" x14ac:dyDescent="0.25">
      <c r="B43" s="76" t="s">
        <v>10</v>
      </c>
      <c r="C43" s="77" t="s">
        <v>11</v>
      </c>
      <c r="D43" s="78">
        <v>6370</v>
      </c>
      <c r="E43" s="78">
        <v>5770</v>
      </c>
      <c r="F43" s="81">
        <v>5670</v>
      </c>
      <c r="G43" s="81">
        <f t="shared" si="4"/>
        <v>4805.0847457627124</v>
      </c>
      <c r="H43" s="76">
        <f t="shared" si="5"/>
        <v>5770</v>
      </c>
      <c r="I43" s="82"/>
      <c r="J43" s="82"/>
    </row>
    <row r="44" spans="2:10" ht="13.2" x14ac:dyDescent="0.25">
      <c r="B44" s="76" t="s">
        <v>12</v>
      </c>
      <c r="C44" s="77" t="s">
        <v>13</v>
      </c>
      <c r="D44" s="78">
        <v>6420</v>
      </c>
      <c r="E44" s="78">
        <v>5820</v>
      </c>
      <c r="F44" s="81">
        <v>5720</v>
      </c>
      <c r="G44" s="81">
        <f t="shared" si="4"/>
        <v>4847.4576271186443</v>
      </c>
      <c r="H44" s="76">
        <f t="shared" si="5"/>
        <v>5820</v>
      </c>
      <c r="I44" s="82"/>
      <c r="J44" s="82"/>
    </row>
    <row r="45" spans="2:10" ht="13.2" x14ac:dyDescent="0.25">
      <c r="B45" s="76" t="s">
        <v>14</v>
      </c>
      <c r="C45" s="77" t="s">
        <v>15</v>
      </c>
      <c r="D45" s="78">
        <v>7380</v>
      </c>
      <c r="E45" s="78">
        <v>6680</v>
      </c>
      <c r="F45" s="81">
        <v>6570</v>
      </c>
      <c r="G45" s="81">
        <f t="shared" si="4"/>
        <v>5567.7966101694919</v>
      </c>
      <c r="H45" s="76">
        <f t="shared" si="5"/>
        <v>6680</v>
      </c>
      <c r="I45" s="82"/>
      <c r="J45" s="82"/>
    </row>
    <row r="46" spans="2:10" ht="13.2" x14ac:dyDescent="0.25">
      <c r="B46" s="76" t="s">
        <v>16</v>
      </c>
      <c r="C46" s="77" t="s">
        <v>17</v>
      </c>
      <c r="D46" s="78">
        <v>8960</v>
      </c>
      <c r="E46" s="78">
        <v>8120</v>
      </c>
      <c r="F46" s="81">
        <v>7980</v>
      </c>
      <c r="G46" s="81">
        <f t="shared" si="4"/>
        <v>6762.7118644067796</v>
      </c>
      <c r="H46" s="76">
        <f t="shared" si="5"/>
        <v>8120</v>
      </c>
      <c r="I46" s="82"/>
      <c r="J46" s="82"/>
    </row>
  </sheetData>
  <conditionalFormatting sqref="B25">
    <cfRule type="expression" dxfId="3" priority="6">
      <formula>OR($AK25="P 0",$AK25="P 5",$AK25="P 9",$AK25="P 0 not for RU",$AK25="P 0 cert only")</formula>
    </cfRule>
  </conditionalFormatting>
  <conditionalFormatting sqref="C25">
    <cfRule type="expression" dxfId="2" priority="5">
      <formula>OR($AK25="P 0",$AK25="P 5",$AK25="P 9",$AK25="P 0 not for RU",$AK25="P 0 cert only")</formula>
    </cfRule>
  </conditionalFormatting>
  <conditionalFormatting sqref="F25:G25">
    <cfRule type="expression" dxfId="1" priority="2">
      <formula>OR($AK25="P 0",$AK25="P 5",$AK25="P 9",$AK25="P 0 not for RU",$AK25="P 0 cert only")</formula>
    </cfRule>
  </conditionalFormatting>
  <conditionalFormatting sqref="H25">
    <cfRule type="expression" dxfId="0" priority="1">
      <formula>OR($AK25="P 0",$AK25="P 5",$AK25="P 9",$AK25="P 0 not for RU",$AK25="P 0 cert only")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PRO_WEST+EAST</vt:lpstr>
      <vt:lpstr>WEST</vt:lpstr>
      <vt:lpstr>EAST</vt:lpstr>
      <vt:lpstr>-</vt:lpstr>
      <vt:lpstr>EAST!Print_Area</vt:lpstr>
      <vt:lpstr>WEST!Print_Area</vt:lpstr>
      <vt:lpstr>EAST!Область_печати</vt:lpstr>
      <vt:lpstr>WEST!Область_печати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2020-03-17T07:55:11Z</dcterms:modified>
</cp:coreProperties>
</file>